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9" i="4" l="1"/>
  <c r="F9" i="2" l="1"/>
  <c r="F10" i="2"/>
  <c r="F11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5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C9" i="12" l="1"/>
  <c r="C31" i="8" s="1"/>
  <c r="E31" i="8" s="1"/>
  <c r="F8" i="2" l="1"/>
  <c r="F8" i="7"/>
  <c r="F12" i="7" s="1"/>
  <c r="F12" i="2" l="1"/>
  <c r="C9" i="10" s="1"/>
  <c r="C15" i="11" l="1"/>
  <c r="C28" i="8" s="1"/>
  <c r="C15" i="4"/>
  <c r="C26" i="8" s="1"/>
  <c r="C27" i="3"/>
  <c r="C24" i="8" s="1"/>
  <c r="F14" i="7"/>
  <c r="C18" i="8" s="1"/>
  <c r="C21" i="3"/>
  <c r="C23" i="8" s="1"/>
  <c r="C10" i="3"/>
  <c r="C21" i="8" s="1"/>
  <c r="C25" i="8"/>
  <c r="C10" i="10"/>
  <c r="C17" i="8" s="1"/>
  <c r="C19" i="8" s="1"/>
  <c r="E19" i="8" s="1"/>
  <c r="F14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<sst xmlns="http://schemas.openxmlformats.org/spreadsheetml/2006/main" count="371" uniqueCount="198">
  <si>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</si>
  <si>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</si>
  <si>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</si>
  <si>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</si>
  <si>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</si>
  <si>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</si>
  <si>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</si>
  <si>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</si>
  <si>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</si>
  <si>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</si>
  <si>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</si>
  <si>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</si>
  <si>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</si>
  <si>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</si>
  <si>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</si>
  <si>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</si>
  <si>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</si>
  <si>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</si>
  <si>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</si>
  <si>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</si>
  <si>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</si>
  <si>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</si>
  <si>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</si>
  <si>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</si>
  <si>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</si>
  <si>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</si>
  <si>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</si>
  <si>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</si>
  <si>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</si>
  <si>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</si>
  <si>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</si>
  <si>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</si>
  <si>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</si>
  <si>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</si>
  <si>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</si>
  <si>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</si>
  <si>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</si>
  <si>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</si>
  <si>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</si>
  <si>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</si>
  <si>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</si>
  <si>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</si>
  <si>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</si>
  <si>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</si>
  <si>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</si>
  <si>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</si>
  <si>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</si>
  <si>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</si>
  <si>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</si>
  <si>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</si>
  <si>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</si>
  <si>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</si>
  <si>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</si>
  <si>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</si>
  <si>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</si>
  <si>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</si>
  <si>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</si>
  <si>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</si>
  <si>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</si>
  <si>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</si>
  <si>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</si>
  <si>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</si>
  <si>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</si>
  <si>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</si>
  <si>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</si>
  <si>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</si>
  <si>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</si>
  <si>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</si>
  <si>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</si>
  <si>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</si>
  <si>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</si>
  <si>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</si>
  <si>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</si>
  <si>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</si>
  <si>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</si>
  <si>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</si>
  <si>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</si>
  <si>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</si>
  <si>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</si>
  <si>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</si>
  <si>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</si>
  <si>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</si>
  <si>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</si>
  <si>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</si>
  <si>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</si>
  <si>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</si>
  <si>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</si>
  <si>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</si>
  <si>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</si>
  <si>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</si>
  <si>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</si>
  <si>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</si>
  <si>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</si>
  <si>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</si>
  <si>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</si>
  <si>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</si>
  <si>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</si>
  <si>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</si>
  <si>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</si>
  <si>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</si>
  <si>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</si>
  <si>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</si>
  <si>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</si>
  <si>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</si>
  <si>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</si>
  <si>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</si>
  <si>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</si>
  <si>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</si>
  <si>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</si>
  <si>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</si>
  <si>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</si>
  <si>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</si>
  <si>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</si>
  <si>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</si>
  <si>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</si>
  <si>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</si>
  <si>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</si>
  <si>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</si>
  <si>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</si>
  <si>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</si>
  <si>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</si>
  <si>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</si>
  <si>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</si>
  <si>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</si>
  <si>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</si>
  <si>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</si>
  <si>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</si>
  <si>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</si>
  <si>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</si>
  <si>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</si>
  <si>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</si>
  <si>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</si>
  <si>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</si>
  <si>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</si>
  <si>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</si>
  <si>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</si>
  <si>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</si>
  <si>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</si>
  <si>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</si>
  <si>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</si>
  <si>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</si>
  <si>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</si>
  <si>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</si>
  <si>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</si>
  <si>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</si>
  <si>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</si>
  <si>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</si>
  <si>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</si>
  <si>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</si>
  <si>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</si>
  <si>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</si>
  <si>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</si>
  <si>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</si>
  <si>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</si>
  <si>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</si>
  <si>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</si>
  <si>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</si>
  <si>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</si>
  <si>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</si>
  <si>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</si>
  <si>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</si>
  <si>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</si>
  <si>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</si>
  <si>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</si>
  <si>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</si>
  <si>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</si>
  <si>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</si>
  <si>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</si>
  <si>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</si>
  <si>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</si>
  <si>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</si>
  <si>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</si>
  <si>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</si>
  <si>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</si>
  <si>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</si>
  <si>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</si>
  <si>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</si>
  <si>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</si>
  <si>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</si>
  <si>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</si>
  <si>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</si>
  <si>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Køretøjer, personbil</t>
  </si>
  <si>
    <t>2014</t>
  </si>
  <si>
    <t>5</t>
  </si>
  <si>
    <t>Ledningsnet ≤ Ø50 mm</t>
  </si>
  <si>
    <t>75</t>
  </si>
  <si>
    <t xml:space="preserve">Afregningsmålere, mekaniske </t>
  </si>
  <si>
    <t>8</t>
  </si>
  <si>
    <t>Ejendomsskatter</t>
  </si>
  <si>
    <t>Selskabsskatter</t>
  </si>
  <si>
    <t>Ledningsnet &gt; Ø 500 mm</t>
  </si>
  <si>
    <t>Eternitledninger ≤ Ø50 mm</t>
  </si>
  <si>
    <t>Ledelsessystem</t>
  </si>
  <si>
    <t>SMS-tjeneste</t>
  </si>
  <si>
    <t>Helsinge Vandværk</t>
  </si>
  <si>
    <t>V079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</si>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</sst>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Helsinge Vandværk</v>
      </c>
      <c r="B1" s="56"/>
      <c r="C1" s="56"/>
      <c r="D1" s="56"/>
      <c r="E1" s="56"/>
    </row>
    <row r="2" spans="1:5" x14ac:dyDescent="0.25">
      <c r="A2" s="220" t="str">
        <f>'1. Forside'!A2</f>
        <v>V079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192</v>
      </c>
      <c r="C7" s="51">
        <v>200000</v>
      </c>
      <c r="D7" s="190" t="s">
        <v>0</v>
      </c>
      <c r="E7" s="56"/>
    </row>
    <row r="8" spans="1:5" x14ac:dyDescent="0.25">
      <c r="A8" s="56"/>
      <c r="B8" s="212" t="s">
        <v>193</v>
      </c>
      <c r="C8" s="51">
        <v>10000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210000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60674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50000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10674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Helsinge Vandværk</v>
      </c>
      <c r="B1" s="26"/>
      <c r="C1" s="26"/>
      <c r="D1" s="26"/>
      <c r="E1" s="26"/>
    </row>
    <row r="2" spans="1:5" x14ac:dyDescent="0.25">
      <c r="A2" s="221" t="str">
        <f>'1. Forside'!A2</f>
        <v>V079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177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-43962.89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8000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-51962.89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Helsinge Vandværk</v>
      </c>
      <c r="B1" s="26"/>
      <c r="C1" s="26"/>
      <c r="D1" s="26"/>
      <c r="E1" s="26"/>
    </row>
    <row r="2" spans="1:5" x14ac:dyDescent="0.25">
      <c r="A2" s="221" t="str">
        <f>'1. Forside'!A2</f>
        <v>V079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178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18190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18190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Helsinge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179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12486765.282973839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2578248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189558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72846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154417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2995069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160938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160938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-902196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-902196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2253811</v>
      </c>
      <c r="D27" s="79" t="s">
        <v>0</v>
      </c>
      <c r="E27" s="10">
        <f>IF(C27&lt;0,0,-C27)</f>
        <v>-2253811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9687540.3200000003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9687540.3200000003</v>
      </c>
      <c r="D36" s="79" t="s">
        <v>0</v>
      </c>
      <c r="E36" s="10">
        <f>-C36</f>
        <v>-9687540.3200000003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545413.96297383867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Helsinge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V079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180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992608</v>
      </c>
      <c r="D7" s="222" t="s">
        <v>0</v>
      </c>
      <c r="E7" s="223">
        <v>1150640</v>
      </c>
      <c r="F7" s="222" t="s">
        <v>0</v>
      </c>
      <c r="G7" s="223">
        <v>149346.76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-992608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992608</v>
      </c>
      <c r="D11" s="153" t="s">
        <v>0</v>
      </c>
      <c r="E11" s="55">
        <f>C11+E7-E8-E9</f>
        <v>2143248</v>
      </c>
      <c r="F11" s="153" t="s">
        <v>0</v>
      </c>
      <c r="G11" s="55">
        <f>E11+G7-G8-G9</f>
        <v>2292594.7599999998</v>
      </c>
      <c r="H11" s="153" t="s">
        <v>0</v>
      </c>
      <c r="I11" s="55">
        <f>G11+I7-I8-I9</f>
        <v>2292594.7599999998</v>
      </c>
      <c r="J11" s="153" t="s">
        <v>0</v>
      </c>
      <c r="K11" s="55">
        <f>K7-K8-K9+K10+I11</f>
        <v>1299986.7599999998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10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Helsinge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4889953.4455551337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-18581.82309310951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-244498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4626873.622462024</v>
      </c>
      <c r="D13" s="79" t="s">
        <v>0</v>
      </c>
      <c r="E13" s="6">
        <f>C13</f>
        <v>4626873.622462024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2326819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196</v>
      </c>
      <c r="C16" s="14">
        <f>'6. Gennemførte investeringer'!F14</f>
        <v>281669.22308333335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-4896.8005000000121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79333.333333333343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2682924.7559166667</v>
      </c>
      <c r="D19" s="79" t="s">
        <v>0</v>
      </c>
      <c r="E19" s="8">
        <f>C19</f>
        <v>2682924.7559166667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235400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2873200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-63289.25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210000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10674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-51962.89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3251021.86</v>
      </c>
      <c r="D29" s="79" t="s">
        <v>0</v>
      </c>
      <c r="E29" s="6">
        <f>C29</f>
        <v>3251021.86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545413.96297383867</v>
      </c>
      <c r="D33" s="79" t="s">
        <v>0</v>
      </c>
      <c r="E33" s="12">
        <f>C33</f>
        <v>545413.96297383867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11106234.201352529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444921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24.962261168505261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18.504485518446035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Helsinge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4889953.4455551337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4889953.4455551337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4889953.4455551337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-18581.82309310951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Helsinge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1858182.3093109508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4871371.622462024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4889953.4455551337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2282141.273040581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244498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Helsinge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96585163.261354715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2326819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2326819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Helsinge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306404.8</v>
      </c>
      <c r="F8" s="34">
        <f t="shared" ref="F8" si="0">E8/D8</f>
        <v>61280.959999999999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247262.68</v>
      </c>
      <c r="F9" s="34">
        <f t="shared" ref="F9:F11" si="1">E9/D9</f>
        <v>3296.8357333333333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182</v>
      </c>
      <c r="D10" s="31" t="s">
        <v>185</v>
      </c>
      <c r="E10" s="32">
        <v>145603.26999999999</v>
      </c>
      <c r="F10" s="34">
        <f t="shared" si="1"/>
        <v>1941.3769333333332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182</v>
      </c>
      <c r="D11" s="31" t="s">
        <v>187</v>
      </c>
      <c r="E11" s="32">
        <v>202924.75</v>
      </c>
      <c r="F11" s="34">
        <f t="shared" si="1"/>
        <v>25365.59375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91884.766416666665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189784.45666666669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281669.22308333335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Helsinge Vandværk</v>
      </c>
      <c r="B1" s="162"/>
      <c r="C1" s="162"/>
      <c r="D1" s="162"/>
      <c r="E1" s="162"/>
    </row>
    <row r="2" spans="1:5" x14ac:dyDescent="0.25">
      <c r="A2" s="1" t="str">
        <f>'1. Forside'!A2</f>
        <v>V079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94333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94333.333333333343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91884.766416666665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-4896.8005000000121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Helsinge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75</v>
      </c>
      <c r="E8" s="32">
        <v>1000000</v>
      </c>
      <c r="F8" s="45">
        <f>E8/D8</f>
        <v>13333.333333333334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2015</v>
      </c>
      <c r="D9" s="31">
        <v>8</v>
      </c>
      <c r="E9" s="32">
        <v>200000</v>
      </c>
      <c r="F9" s="45">
        <f t="shared" ref="F9" si="0">E9/D9</f>
        <v>25000</v>
      </c>
      <c r="G9" s="35" t="s">
        <v>0</v>
      </c>
      <c r="H9" s="26"/>
    </row>
    <row r="10" spans="1:8" s="148" customFormat="1" x14ac:dyDescent="0.25">
      <c r="A10" s="26"/>
      <c r="B10" s="29" t="s">
        <v>191</v>
      </c>
      <c r="C10" s="30">
        <v>2016</v>
      </c>
      <c r="D10" s="31">
        <v>75</v>
      </c>
      <c r="E10" s="32">
        <v>1200000</v>
      </c>
      <c r="F10" s="45">
        <f t="shared" ref="F10:F11" si="1">E10/D10</f>
        <v>16000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2016</v>
      </c>
      <c r="D11" s="31">
        <v>8</v>
      </c>
      <c r="E11" s="32">
        <v>200000</v>
      </c>
      <c r="F11" s="45">
        <f t="shared" si="1"/>
        <v>25000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38333.333333333336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41000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79333.333333333343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Helsinge Vandværk</v>
      </c>
      <c r="B1" s="56"/>
      <c r="C1" s="56"/>
      <c r="D1" s="176"/>
      <c r="E1" s="56"/>
    </row>
    <row r="2" spans="1:5" x14ac:dyDescent="0.25">
      <c r="A2" s="220" t="str">
        <f>'1. Forside'!A2</f>
        <v>V079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2400</v>
      </c>
      <c r="D8" s="181" t="s">
        <v>0</v>
      </c>
      <c r="E8" s="56"/>
    </row>
    <row r="9" spans="1:5" x14ac:dyDescent="0.25">
      <c r="A9" s="56"/>
      <c r="B9" s="206" t="s">
        <v>189</v>
      </c>
      <c r="C9" s="51">
        <v>200000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235400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197</v>
      </c>
      <c r="C14" s="180">
        <v>2873200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2873200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0" t="s">
        <v>140</v>
      </c>
      <c r="C18" s="261"/>
      <c r="D18" s="262"/>
      <c r="E18" s="56"/>
    </row>
    <row r="19" spans="1:5" x14ac:dyDescent="0.25">
      <c r="A19" s="56"/>
      <c r="B19" s="53" t="s">
        <v>70</v>
      </c>
      <c r="C19" s="51">
        <v>19000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18000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37000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3" t="s">
        <v>141</v>
      </c>
      <c r="C24" s="264"/>
      <c r="D24" s="265"/>
      <c r="E24" s="56"/>
    </row>
    <row r="25" spans="1:5" x14ac:dyDescent="0.25">
      <c r="A25" s="56"/>
      <c r="B25" s="108" t="s">
        <v>142</v>
      </c>
      <c r="C25" s="19">
        <v>2796247.75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2859537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-63289.25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2015-09-24T13:25:49Z</dcterms:modified>
</cp:coreProperties>
</file>