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9" i="7" l="1"/>
  <c r="F18" i="7"/>
  <c r="F9" i="7" l="1"/>
  <c r="F10" i="7"/>
  <c r="F11" i="7"/>
  <c r="F12" i="7"/>
  <c r="F13" i="7"/>
  <c r="F14" i="7"/>
  <c r="F16" i="7"/>
  <c r="F17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E31" i="19" l="1"/>
  <c r="C36" i="19" l="1"/>
  <c r="E36" i="19" s="1"/>
  <c r="F2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3" l="1"/>
  <c r="C22" i="8" s="1"/>
  <c r="C9" i="9"/>
  <c r="C15" i="8" s="1"/>
  <c r="E29" i="19"/>
  <c r="C12" i="8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0" i="7" s="1"/>
  <c r="F25" i="2" l="1"/>
  <c r="C9" i="10" s="1"/>
  <c r="C15" i="11" l="1"/>
  <c r="C28" i="8" s="1"/>
  <c r="C14" i="4"/>
  <c r="C26" i="8" s="1"/>
  <c r="C26" i="3"/>
  <c r="C24" i="8" s="1"/>
  <c r="F22" i="7"/>
  <c r="C18" i="8" s="1"/>
  <c r="C20" i="3"/>
  <c r="C23" i="8" s="1"/>
  <c r="C9" i="3"/>
  <c r="C21" i="8" s="1"/>
  <c r="C8" i="4"/>
  <c r="C25" i="8" s="1"/>
  <c r="C10" i="10"/>
  <c r="C17" i="8" s="1"/>
  <c r="F2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<sst xmlns="http://schemas.openxmlformats.org/spreadsheetml/2006/main" count="455" uniqueCount="221">
  <si>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</si>
  <si>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</si>
  <si>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</si>
  <si>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</si>
  <si>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</si>
  <si>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</si>
  <si>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</si>
  <si>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</si>
  <si>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</si>
  <si>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</si>
  <si>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</si>
  <si>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</si>
  <si>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</si>
  <si>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</si>
  <si>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</si>
  <si>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</si>
  <si>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</si>
  <si>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</si>
  <si>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</si>
  <si>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</si>
  <si>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</si>
  <si>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</si>
  <si>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</si>
  <si>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</si>
  <si>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</si>
  <si>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</si>
  <si>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</si>
  <si>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</si>
  <si>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</si>
  <si>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</si>
  <si>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</si>
  <si>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</si>
  <si>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</si>
  <si>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</si>
  <si>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</si>
  <si>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</si>
  <si>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</si>
  <si>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</si>
  <si>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</si>
  <si>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</si>
  <si>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</si>
  <si>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</si>
  <si>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</si>
  <si>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</si>
  <si>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</si>
  <si>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</si>
  <si>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</si>
  <si>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</si>
  <si>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</si>
  <si>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</si>
  <si>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</si>
  <si>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</si>
  <si>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</si>
  <si>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</si>
  <si>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</si>
  <si>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</si>
  <si>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</si>
  <si>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</si>
  <si>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</si>
  <si>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</si>
  <si>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</si>
  <si>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</si>
  <si>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</si>
  <si>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</si>
  <si>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</si>
  <si>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</si>
  <si>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</si>
  <si>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</si>
  <si>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</si>
  <si>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</si>
  <si>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</si>
  <si>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</si>
  <si>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</si>
  <si>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</si>
  <si>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</si>
  <si>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</si>
  <si>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</si>
  <si>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</si>
  <si>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</si>
  <si>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</si>
  <si>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</si>
  <si>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</si>
  <si>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</si>
  <si>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</si>
  <si>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</si>
  <si>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</si>
  <si>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</si>
  <si>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</si>
  <si>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</si>
  <si>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</si>
  <si>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</si>
  <si>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</si>
  <si>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</si>
  <si>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</si>
  <si>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</si>
  <si>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</si>
  <si>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</si>
  <si>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</si>
  <si>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</si>
  <si>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</si>
  <si>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</si>
  <si>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</si>
  <si>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</si>
  <si>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</si>
  <si>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</si>
  <si>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</si>
  <si>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</si>
  <si>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</si>
  <si>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</si>
  <si>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</si>
  <si>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</si>
  <si>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</si>
  <si>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</si>
  <si>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</si>
  <si>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</si>
  <si>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</si>
  <si>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</si>
  <si>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</si>
  <si>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</si>
  <si>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</si>
  <si>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</si>
  <si>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</si>
  <si>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</si>
  <si>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</si>
  <si>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</si>
  <si>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</si>
  <si>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</si>
  <si>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</si>
  <si>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</si>
  <si>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</si>
  <si>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</si>
  <si>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</si>
  <si>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</si>
  <si>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</si>
  <si>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</si>
  <si>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</si>
  <si>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</si>
  <si>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</si>
  <si>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</si>
  <si>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</si>
  <si>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</si>
  <si>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</si>
  <si>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</si>
  <si>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</si>
  <si>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</si>
  <si>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</si>
  <si>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</si>
  <si>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</si>
  <si>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</si>
  <si>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</si>
  <si>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</si>
  <si>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</si>
  <si>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</si>
  <si>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</si>
  <si>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</si>
  <si>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</si>
  <si>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</si>
  <si>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</si>
  <si>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</si>
  <si>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</si>
  <si>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</si>
  <si>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</si>
  <si>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</si>
  <si>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</si>
  <si>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</si>
  <si>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</si>
  <si>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</si>
  <si>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</si>
  <si>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</si>
  <si>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</si>
  <si>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</si>
  <si>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</si>
  <si>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</si>
  <si>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</si>
  <si>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</si>
  <si>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</si>
  <si>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</si>
  <si>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</si>
  <si>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</si>
  <si>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</si>
  <si>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Instrumenter (flowmåler+tryk transducer+alarmer)</t>
  </si>
  <si>
    <t>2014</t>
  </si>
  <si>
    <t>10</t>
  </si>
  <si>
    <t>Pumpe inkl. stigrør og forerørsforsejlinger mv.</t>
  </si>
  <si>
    <t>15</t>
  </si>
  <si>
    <t>Rentvandsbeholder  insitu støbt</t>
  </si>
  <si>
    <t>50</t>
  </si>
  <si>
    <t>Etageareal vandbehandlingsbygning</t>
  </si>
  <si>
    <t>75</t>
  </si>
  <si>
    <t>Værksted</t>
  </si>
  <si>
    <t>Ledningsnet ≤ Ø50 mm</t>
  </si>
  <si>
    <t>Ø 50mm &lt; Ledningsnet ≤ Ø110 mm</t>
  </si>
  <si>
    <t>Ø110 mm &lt; Ledningsnet ≤ Ø 250 mm</t>
  </si>
  <si>
    <t>Ø 250 mm &lt; Ledningsnet ≤ Ø 500mm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</si>
  <si>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</si>
  <si>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</si>
  <si>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</si>
  <si>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</si>
  <si>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>Ventiler på Ø 250 mm &lt; Ledningsnet ≤ Ø 500mm</t>
  </si>
  <si>
    <t xml:space="preserve">Afregningsmålere, mekaniske </t>
  </si>
  <si>
    <t>8</t>
  </si>
  <si>
    <t>Køretøjer, personbil</t>
  </si>
  <si>
    <t>5</t>
  </si>
  <si>
    <t>Arbejdsplads</t>
  </si>
  <si>
    <t>Dokumenteret Drikkevandssikkerhed (DDS)</t>
  </si>
  <si>
    <t>Ejendomsskatter</t>
  </si>
  <si>
    <t>Boring (inkl. etablering, forerør, filter og prøvepumpning)</t>
  </si>
  <si>
    <t>2015</t>
  </si>
  <si>
    <t>30</t>
  </si>
  <si>
    <t>Laboratorium (bygning, inkl. inventar+udstyr), Mek./EL</t>
  </si>
  <si>
    <t>SRO anlæg</t>
  </si>
  <si>
    <t>Køretøjer, små lastvogne (&lt; 3.500 kg.)</t>
  </si>
  <si>
    <t>20</t>
  </si>
  <si>
    <t>2016</t>
  </si>
  <si>
    <t>Tag</t>
  </si>
  <si>
    <t>Ventilation</t>
  </si>
  <si>
    <t>Herning Vand AS</t>
  </si>
  <si>
    <t>V080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</si>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</sst>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Herning Vand AS</v>
      </c>
      <c r="B1" s="56"/>
      <c r="C1" s="56"/>
      <c r="D1" s="56"/>
      <c r="E1" s="56"/>
    </row>
    <row r="2" spans="1:5" x14ac:dyDescent="0.25">
      <c r="A2" s="220" t="str">
        <f>'1. Forside'!A2</f>
        <v>V080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204</v>
      </c>
      <c r="C7" s="51">
        <v>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361529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100000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261529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Herning Vand AS</v>
      </c>
      <c r="B1" s="26"/>
      <c r="C1" s="26"/>
      <c r="D1" s="26"/>
      <c r="E1" s="26"/>
    </row>
    <row r="2" spans="1:5" x14ac:dyDescent="0.25">
      <c r="A2" s="221" t="str">
        <f>'1. Forside'!A2</f>
        <v>V080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270000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-270000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167345.41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267345.41000000003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Herning Vand AS</v>
      </c>
      <c r="B1" s="26"/>
      <c r="C1" s="26"/>
      <c r="D1" s="26"/>
      <c r="E1" s="26"/>
    </row>
    <row r="2" spans="1:5" x14ac:dyDescent="0.25">
      <c r="A2" s="221" t="str">
        <f>'1. Forside'!A2</f>
        <v>V080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-26978147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-13178065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-13800082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-2760016.4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Herning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48800980.337243259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13996531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1314887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988601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687427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16987446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3891151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3891151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-13020979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-836725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-13857704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7020893</v>
      </c>
      <c r="D27" s="79" t="s">
        <v>0</v>
      </c>
      <c r="E27" s="10">
        <f>IF(C27&lt;0,0,-C27)</f>
        <v>-7020893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44357452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44357452</v>
      </c>
      <c r="D36" s="79" t="s">
        <v>0</v>
      </c>
      <c r="E36" s="10">
        <f>-C36</f>
        <v>-44357452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-2577364.662756741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Herning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V080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527848</v>
      </c>
      <c r="D7" s="222" t="s">
        <v>0</v>
      </c>
      <c r="E7" s="223">
        <v>3364143</v>
      </c>
      <c r="F7" s="222" t="s">
        <v>0</v>
      </c>
      <c r="G7" s="223">
        <v>2890919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-527848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527848</v>
      </c>
      <c r="D11" s="153" t="s">
        <v>0</v>
      </c>
      <c r="E11" s="55">
        <f>C11+E7-E8-E9</f>
        <v>3891991</v>
      </c>
      <c r="F11" s="153" t="s">
        <v>0</v>
      </c>
      <c r="G11" s="55">
        <f>E11+G7-G8-G9</f>
        <v>6782910</v>
      </c>
      <c r="H11" s="153" t="s">
        <v>0</v>
      </c>
      <c r="I11" s="55">
        <f>G11+I7-I8-I9</f>
        <v>6782910</v>
      </c>
      <c r="J11" s="153" t="s">
        <v>0</v>
      </c>
      <c r="K11" s="55">
        <f>K7-K8-K9+K10+I11</f>
        <v>6255062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Herning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16084830.981057754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-61122.357728019466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-257357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15766351.623329734</v>
      </c>
      <c r="D13" s="79" t="s">
        <v>0</v>
      </c>
      <c r="E13" s="6">
        <f>C13</f>
        <v>15766351.623329734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14057493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218</v>
      </c>
      <c r="C16" s="14">
        <f>'6. Gennemførte investeringer'!F27</f>
        <v>1785735.17625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-358496.49083333334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679333.33333333337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16164065.018750001</v>
      </c>
      <c r="D19" s="79" t="s">
        <v>0</v>
      </c>
      <c r="E19" s="8">
        <f>C19</f>
        <v>16164065.018750001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426300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19800000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156200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1154399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261529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-270000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267345.41000000003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21845773.41</v>
      </c>
      <c r="D29" s="79" t="s">
        <v>0</v>
      </c>
      <c r="E29" s="6">
        <f>C29</f>
        <v>21845773.41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-2760016.4</v>
      </c>
      <c r="D31" s="79" t="s">
        <v>0</v>
      </c>
      <c r="E31" s="10">
        <f>C31</f>
        <v>-2760016.4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-2577364.662756741</v>
      </c>
      <c r="D33" s="79" t="s">
        <v>0</v>
      </c>
      <c r="E33" s="12">
        <f>C33</f>
        <v>-2577364.662756741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48438808.989322998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3181500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15.225148197178374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9.0016687063721506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Herning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V080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16084830.981057754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16084830.981057754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16084830.981057754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-61122.357728019466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Herning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12494696.706085663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16023708.623329734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16084830.981057754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1029429.1827876962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257357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Herning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703775304.01497757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14057493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14057493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4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Herning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83332.820000000007</v>
      </c>
      <c r="F8" s="34">
        <f t="shared" ref="F8" si="0">E8/D8</f>
        <v>8333.2820000000011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178384.91</v>
      </c>
      <c r="F9" s="34">
        <f t="shared" ref="F9:F24" si="1">E9/D9</f>
        <v>11892.327333333333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693026.1</v>
      </c>
      <c r="F10" s="34">
        <f t="shared" si="1"/>
        <v>13860.521999999999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234303.37</v>
      </c>
      <c r="F11" s="34">
        <f t="shared" si="1"/>
        <v>3124.0449333333331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188</v>
      </c>
      <c r="E12" s="32">
        <v>68000</v>
      </c>
      <c r="F12" s="34">
        <f t="shared" si="1"/>
        <v>906.66666666666663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181</v>
      </c>
      <c r="D13" s="31" t="s">
        <v>188</v>
      </c>
      <c r="E13" s="32">
        <v>28688.91</v>
      </c>
      <c r="F13" s="34">
        <f t="shared" si="1"/>
        <v>382.5188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188</v>
      </c>
      <c r="E14" s="32">
        <v>1182340.24</v>
      </c>
      <c r="F14" s="34">
        <f t="shared" si="1"/>
        <v>15764.536533333334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181</v>
      </c>
      <c r="D15" s="31" t="s">
        <v>188</v>
      </c>
      <c r="E15" s="32">
        <v>4537000.71</v>
      </c>
      <c r="F15" s="34">
        <f t="shared" si="1"/>
        <v>60493.342799999999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181</v>
      </c>
      <c r="D16" s="31" t="s">
        <v>188</v>
      </c>
      <c r="E16" s="32">
        <v>2725384.94</v>
      </c>
      <c r="F16" s="34">
        <f t="shared" si="1"/>
        <v>36338.465866666666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181</v>
      </c>
      <c r="D17" s="31" t="s">
        <v>188</v>
      </c>
      <c r="E17" s="32">
        <v>503970.53</v>
      </c>
      <c r="F17" s="34">
        <f t="shared" si="1"/>
        <v>6719.6070666666674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181</v>
      </c>
      <c r="D18" s="31" t="s">
        <v>188</v>
      </c>
      <c r="E18" s="32">
        <v>598980.68999999994</v>
      </c>
      <c r="F18" s="34">
        <f t="shared" si="1"/>
        <v>7986.4091999999991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181</v>
      </c>
      <c r="D19" s="31" t="s">
        <v>188</v>
      </c>
      <c r="E19" s="32">
        <v>172190.09</v>
      </c>
      <c r="F19" s="34">
        <f t="shared" si="1"/>
        <v>2295.8678666666665</v>
      </c>
      <c r="G19" s="35" t="s">
        <v>0</v>
      </c>
      <c r="H19" s="26"/>
    </row>
    <row r="20" spans="1:8" s="148" customFormat="1" x14ac:dyDescent="0.25">
      <c r="A20" s="26"/>
      <c r="B20" s="29" t="s">
        <v>197</v>
      </c>
      <c r="C20" s="30" t="s">
        <v>181</v>
      </c>
      <c r="D20" s="31" t="s">
        <v>188</v>
      </c>
      <c r="E20" s="32">
        <v>627622.12</v>
      </c>
      <c r="F20" s="34">
        <f t="shared" si="1"/>
        <v>8368.2949333333327</v>
      </c>
      <c r="G20" s="35" t="s">
        <v>0</v>
      </c>
      <c r="H20" s="26"/>
    </row>
    <row r="21" spans="1:8" s="148" customFormat="1" x14ac:dyDescent="0.25">
      <c r="A21" s="26"/>
      <c r="B21" s="29" t="s">
        <v>198</v>
      </c>
      <c r="C21" s="30" t="s">
        <v>181</v>
      </c>
      <c r="D21" s="31" t="s">
        <v>188</v>
      </c>
      <c r="E21" s="32">
        <v>22557.8</v>
      </c>
      <c r="F21" s="34">
        <f t="shared" si="1"/>
        <v>300.77066666666667</v>
      </c>
      <c r="G21" s="35" t="s">
        <v>0</v>
      </c>
      <c r="H21" s="26"/>
    </row>
    <row r="22" spans="1:8" s="148" customFormat="1" x14ac:dyDescent="0.25">
      <c r="A22" s="26"/>
      <c r="B22" s="29" t="s">
        <v>199</v>
      </c>
      <c r="C22" s="30" t="s">
        <v>181</v>
      </c>
      <c r="D22" s="31" t="s">
        <v>200</v>
      </c>
      <c r="E22" s="32">
        <v>1069608.97</v>
      </c>
      <c r="F22" s="34">
        <f t="shared" si="1"/>
        <v>133701.12125</v>
      </c>
      <c r="G22" s="35" t="s">
        <v>0</v>
      </c>
      <c r="H22" s="26"/>
    </row>
    <row r="23" spans="1:8" s="148" customFormat="1" x14ac:dyDescent="0.25">
      <c r="A23" s="26"/>
      <c r="B23" s="29" t="s">
        <v>201</v>
      </c>
      <c r="C23" s="30" t="s">
        <v>181</v>
      </c>
      <c r="D23" s="31" t="s">
        <v>202</v>
      </c>
      <c r="E23" s="32">
        <v>154714.54999999999</v>
      </c>
      <c r="F23" s="34">
        <f t="shared" si="1"/>
        <v>30942.909999999996</v>
      </c>
      <c r="G23" s="35" t="s">
        <v>0</v>
      </c>
      <c r="H23" s="26"/>
    </row>
    <row r="24" spans="1:8" s="148" customFormat="1" x14ac:dyDescent="0.25">
      <c r="A24" s="26"/>
      <c r="B24" s="29" t="s">
        <v>203</v>
      </c>
      <c r="C24" s="30" t="s">
        <v>181</v>
      </c>
      <c r="D24" s="31" t="s">
        <v>202</v>
      </c>
      <c r="E24" s="32">
        <v>140872</v>
      </c>
      <c r="F24" s="34">
        <f t="shared" si="1"/>
        <v>28174.400000000001</v>
      </c>
      <c r="G24" s="35" t="s">
        <v>0</v>
      </c>
      <c r="H24" s="26"/>
    </row>
    <row r="25" spans="1:8" s="148" customFormat="1" x14ac:dyDescent="0.25">
      <c r="A25" s="26"/>
      <c r="B25" s="23" t="s">
        <v>71</v>
      </c>
      <c r="C25" s="158"/>
      <c r="D25" s="158"/>
      <c r="E25" s="158"/>
      <c r="F25" s="36">
        <f>SUM(F8:F24)</f>
        <v>369585.08791666664</v>
      </c>
      <c r="G25" s="37" t="s">
        <v>0</v>
      </c>
      <c r="H25" s="26"/>
    </row>
    <row r="26" spans="1:8" s="148" customFormat="1" x14ac:dyDescent="0.25">
      <c r="A26" s="26"/>
      <c r="B26" s="107" t="s">
        <v>132</v>
      </c>
      <c r="C26" s="159"/>
      <c r="D26" s="159"/>
      <c r="E26" s="159"/>
      <c r="F26" s="66">
        <v>1416150.0883333334</v>
      </c>
      <c r="G26" s="37" t="s">
        <v>0</v>
      </c>
      <c r="H26" s="26"/>
    </row>
    <row r="27" spans="1:8" s="148" customFormat="1" x14ac:dyDescent="0.25">
      <c r="A27" s="26"/>
      <c r="B27" s="39" t="s">
        <v>68</v>
      </c>
      <c r="C27" s="160"/>
      <c r="D27" s="160"/>
      <c r="E27" s="161"/>
      <c r="F27" s="38">
        <f>F25+F26</f>
        <v>1785735.17625</v>
      </c>
      <c r="G27" s="38" t="s">
        <v>0</v>
      </c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t="14.45" hidden="1" customHeight="1" x14ac:dyDescent="0.25"/>
    <row r="35" s="148" customFormat="1" ht="14.4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Herning Vand AS</v>
      </c>
      <c r="B1" s="162"/>
      <c r="C1" s="162"/>
      <c r="D1" s="162"/>
      <c r="E1" s="162"/>
    </row>
    <row r="2" spans="1:5" x14ac:dyDescent="0.25">
      <c r="A2" s="1" t="str">
        <f>'1. Forside'!A2</f>
        <v>V080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299000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798666.66666666663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investeringer'!F25</f>
        <v>369585.08791666664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-358496.49083333334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Herning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206</v>
      </c>
      <c r="C8" s="30" t="s">
        <v>207</v>
      </c>
      <c r="D8" s="31" t="s">
        <v>208</v>
      </c>
      <c r="E8" s="32">
        <v>600000</v>
      </c>
      <c r="F8" s="45">
        <f>E8/D8</f>
        <v>20000</v>
      </c>
      <c r="G8" s="35" t="s">
        <v>0</v>
      </c>
      <c r="H8" s="26"/>
    </row>
    <row r="9" spans="1:8" s="148" customFormat="1" x14ac:dyDescent="0.25">
      <c r="A9" s="26"/>
      <c r="B9" s="29" t="s">
        <v>214</v>
      </c>
      <c r="C9" s="30" t="s">
        <v>207</v>
      </c>
      <c r="D9" s="31" t="s">
        <v>208</v>
      </c>
      <c r="E9" s="32">
        <v>600000</v>
      </c>
      <c r="F9" s="45">
        <f t="shared" ref="F9:F17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207</v>
      </c>
      <c r="D10" s="31" t="s">
        <v>186</v>
      </c>
      <c r="E10" s="32">
        <v>600000</v>
      </c>
      <c r="F10" s="45">
        <f t="shared" si="0"/>
        <v>12000</v>
      </c>
      <c r="G10" s="35" t="s">
        <v>0</v>
      </c>
      <c r="H10" s="26"/>
    </row>
    <row r="11" spans="1:8" s="148" customFormat="1" x14ac:dyDescent="0.25">
      <c r="A11" s="26"/>
      <c r="B11" s="29" t="s">
        <v>209</v>
      </c>
      <c r="C11" s="30" t="s">
        <v>207</v>
      </c>
      <c r="D11" s="31" t="s">
        <v>182</v>
      </c>
      <c r="E11" s="32">
        <v>200000</v>
      </c>
      <c r="F11" s="45">
        <f t="shared" si="0"/>
        <v>20000</v>
      </c>
      <c r="G11" s="35" t="s">
        <v>0</v>
      </c>
      <c r="H11" s="26"/>
    </row>
    <row r="12" spans="1:8" s="148" customFormat="1" x14ac:dyDescent="0.25">
      <c r="A12" s="26"/>
      <c r="B12" s="29" t="s">
        <v>210</v>
      </c>
      <c r="C12" s="30" t="s">
        <v>207</v>
      </c>
      <c r="D12" s="31" t="s">
        <v>182</v>
      </c>
      <c r="E12" s="32">
        <v>1000000</v>
      </c>
      <c r="F12" s="45">
        <f t="shared" si="0"/>
        <v>100000</v>
      </c>
      <c r="G12" s="35" t="s">
        <v>0</v>
      </c>
      <c r="H12" s="26"/>
    </row>
    <row r="13" spans="1:8" s="148" customFormat="1" x14ac:dyDescent="0.25">
      <c r="A13" s="26"/>
      <c r="B13" s="29" t="s">
        <v>211</v>
      </c>
      <c r="C13" s="30" t="s">
        <v>207</v>
      </c>
      <c r="D13" s="31" t="s">
        <v>202</v>
      </c>
      <c r="E13" s="32">
        <v>900000</v>
      </c>
      <c r="F13" s="45">
        <f t="shared" si="0"/>
        <v>180000</v>
      </c>
      <c r="G13" s="35" t="s">
        <v>0</v>
      </c>
      <c r="H13" s="26"/>
    </row>
    <row r="14" spans="1:8" s="148" customFormat="1" x14ac:dyDescent="0.25">
      <c r="A14" s="26"/>
      <c r="B14" s="29" t="s">
        <v>215</v>
      </c>
      <c r="C14" s="30" t="s">
        <v>207</v>
      </c>
      <c r="D14" s="31" t="s">
        <v>212</v>
      </c>
      <c r="E14" s="32">
        <v>400000</v>
      </c>
      <c r="F14" s="45">
        <f t="shared" si="0"/>
        <v>20000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>
        <v>2015</v>
      </c>
      <c r="D15" s="31">
        <v>75</v>
      </c>
      <c r="E15" s="32">
        <v>10300000</v>
      </c>
      <c r="F15" s="45">
        <v>137333.33333333334</v>
      </c>
      <c r="G15" s="35" t="s">
        <v>0</v>
      </c>
      <c r="H15" s="26"/>
    </row>
    <row r="16" spans="1:8" s="148" customFormat="1" x14ac:dyDescent="0.25">
      <c r="A16" s="26"/>
      <c r="B16" s="29" t="s">
        <v>206</v>
      </c>
      <c r="C16" s="30" t="s">
        <v>213</v>
      </c>
      <c r="D16" s="31" t="s">
        <v>208</v>
      </c>
      <c r="E16" s="32">
        <v>600000</v>
      </c>
      <c r="F16" s="45">
        <f t="shared" si="0"/>
        <v>20000</v>
      </c>
      <c r="G16" s="35" t="s">
        <v>0</v>
      </c>
      <c r="H16" s="26"/>
    </row>
    <row r="17" spans="1:8" s="148" customFormat="1" x14ac:dyDescent="0.25">
      <c r="A17" s="26"/>
      <c r="B17" s="29" t="s">
        <v>214</v>
      </c>
      <c r="C17" s="30" t="s">
        <v>213</v>
      </c>
      <c r="D17" s="31" t="s">
        <v>208</v>
      </c>
      <c r="E17" s="32">
        <v>200000</v>
      </c>
      <c r="F17" s="45">
        <f t="shared" si="0"/>
        <v>6666.666666666667</v>
      </c>
      <c r="G17" s="35" t="s">
        <v>0</v>
      </c>
      <c r="H17" s="26"/>
    </row>
    <row r="18" spans="1:8" s="148" customFormat="1" x14ac:dyDescent="0.25">
      <c r="A18" s="26"/>
      <c r="B18" s="29" t="s">
        <v>209</v>
      </c>
      <c r="C18" s="30" t="s">
        <v>213</v>
      </c>
      <c r="D18" s="31" t="s">
        <v>182</v>
      </c>
      <c r="E18" s="32">
        <v>500000</v>
      </c>
      <c r="F18" s="45">
        <f t="shared" ref="F18" si="1">E18/D18</f>
        <v>50000</v>
      </c>
      <c r="G18" s="35" t="s">
        <v>0</v>
      </c>
      <c r="H18" s="26"/>
    </row>
    <row r="19" spans="1:8" s="148" customFormat="1" x14ac:dyDescent="0.25">
      <c r="A19" s="26"/>
      <c r="B19" s="29" t="s">
        <v>190</v>
      </c>
      <c r="C19" s="30">
        <v>2016</v>
      </c>
      <c r="D19" s="31">
        <v>75</v>
      </c>
      <c r="E19" s="32">
        <v>7000000</v>
      </c>
      <c r="F19" s="45">
        <f t="shared" ref="F19" si="2">E19/D19</f>
        <v>93333.333333333328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509333.33333333337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170000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679333.33333333337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Herning Vand AS</v>
      </c>
      <c r="B1" s="56"/>
      <c r="C1" s="56"/>
      <c r="D1" s="176"/>
      <c r="E1" s="56"/>
    </row>
    <row r="2" spans="1:5" x14ac:dyDescent="0.25">
      <c r="A2" s="220" t="str">
        <f>'1. Forside'!A2</f>
        <v>V080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16300</v>
      </c>
      <c r="D7" s="181" t="s">
        <v>0</v>
      </c>
      <c r="E7" s="56"/>
    </row>
    <row r="8" spans="1:5" x14ac:dyDescent="0.25">
      <c r="A8" s="56"/>
      <c r="B8" s="206" t="s">
        <v>205</v>
      </c>
      <c r="C8" s="51">
        <v>410000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426300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219</v>
      </c>
      <c r="C12" s="178"/>
      <c r="D12" s="179"/>
      <c r="E12" s="56"/>
    </row>
    <row r="13" spans="1:5" x14ac:dyDescent="0.25">
      <c r="A13" s="56"/>
      <c r="B13" s="53" t="s">
        <v>220</v>
      </c>
      <c r="C13" s="180">
        <v>19800000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19800000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140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132700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23500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156200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141</v>
      </c>
      <c r="C23" s="264"/>
      <c r="D23" s="265"/>
      <c r="E23" s="56"/>
    </row>
    <row r="24" spans="1:5" x14ac:dyDescent="0.25">
      <c r="A24" s="56"/>
      <c r="B24" s="108" t="s">
        <v>142</v>
      </c>
      <c r="C24" s="19">
        <v>20379319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19224920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1154399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2015-05-27T09:19:44Z</cp:lastPrinted>
  <dcterms:created xsi:type="dcterms:W3CDTF">2014-01-17T08:54:17Z</dcterms:created>
  <dcterms:modified xsi:type="dcterms:W3CDTF">2015-09-27T11:34:57Z</dcterms:modified>
</cp:coreProperties>
</file>