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<sst xmlns="http://schemas.openxmlformats.org/spreadsheetml/2006/main" count="98" uniqueCount="68">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</sst>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24634503.587346662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122282.96709333333</v>
      </c>
      <c r="C3" t="s">
        <v>10</v>
      </c>
    </row>
    <row r="4" spans="1:3" s="25" customFormat="1" x14ac:dyDescent="0.25">
      <c r="A4" s="3" t="s">
        <v>11</v>
      </c>
      <c r="B4" s="45">
        <f>SUM(B2:B3)</f>
        <v>24756786.554439995</v>
      </c>
      <c r="C4" s="54" t="s">
        <v>10</v>
      </c>
    </row>
    <row r="5" spans="1:3" x14ac:dyDescent="0.25">
      <c r="A5" s="44" t="s">
        <v>0</v>
      </c>
      <c r="B5" s="35">
        <f>Investeringer!E3</f>
        <v>46157458.680376023</v>
      </c>
      <c r="C5" s="22" t="s">
        <v>10</v>
      </c>
    </row>
    <row r="6" spans="1:3" x14ac:dyDescent="0.25">
      <c r="A6" s="4" t="s">
        <v>1</v>
      </c>
      <c r="B6" s="32">
        <f>Investeringer!F3</f>
        <v>5363192.1056421865</v>
      </c>
      <c r="C6" t="s">
        <v>10</v>
      </c>
    </row>
    <row r="7" spans="1:3" x14ac:dyDescent="0.25">
      <c r="A7" s="4" t="s">
        <v>2</v>
      </c>
      <c r="B7" s="32">
        <f>Investeringer!G3</f>
        <v>612000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778074.26120000007</v>
      </c>
      <c r="C8" t="s">
        <v>10</v>
      </c>
    </row>
    <row r="9" spans="1:3" s="21" customFormat="1" x14ac:dyDescent="0.25">
      <c r="A9" s="3" t="s">
        <v>44</v>
      </c>
      <c r="B9" s="45">
        <f>SUM(B5:B8)</f>
        <v>52910725.047218211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1770658.91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1770658.91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79438170.511658207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80141336.543103054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27500227.760000002</v>
      </c>
      <c r="C2" s="46">
        <v>0</v>
      </c>
      <c r="D2" s="46">
        <f>B2+C2</f>
        <v>27500227.760000002</v>
      </c>
      <c r="E2" s="47">
        <f>D2</f>
        <v>27500227.760000002</v>
      </c>
      <c r="F2" s="46">
        <v>27254874.5795963</v>
      </c>
      <c r="G2" s="46">
        <v>0</v>
      </c>
      <c r="H2" s="46">
        <f>F2-G2</f>
        <v>27254874.5795963</v>
      </c>
      <c r="I2" s="46">
        <f>AVERAGEIF(E2:E4,"&lt;&gt;0")</f>
        <v>24634503.587346662</v>
      </c>
      <c r="J2" s="46">
        <v>20125144.844557781</v>
      </c>
      <c r="K2" s="36">
        <f>IF(H2&gt;I2,IF(I2&gt;J2,I2,J2),H2)</f>
        <v>24634503.587346662</v>
      </c>
    </row>
    <row r="3" spans="1:11" s="22" customFormat="1" x14ac:dyDescent="0.25">
      <c r="A3" s="27">
        <v>2014</v>
      </c>
      <c r="B3" s="46">
        <v>23828450</v>
      </c>
      <c r="C3" s="46"/>
      <c r="D3" s="46">
        <f t="shared" ref="D3:D4" si="0">B3+C3</f>
        <v>23828450</v>
      </c>
      <c r="E3" s="47">
        <f>D3*Pristalsregulering!C7</f>
        <v>23847512.759999998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22204670</v>
      </c>
      <c r="C4" s="46"/>
      <c r="D4" s="46">
        <f t="shared" si="0"/>
        <v>22204670</v>
      </c>
      <c r="E4" s="47">
        <f>D4*Pristalsregulering!$C$6*Pristalsregulering!$C$7</f>
        <v>22555770.242039993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10250</v>
      </c>
      <c r="C3" s="39">
        <v>103520</v>
      </c>
      <c r="D3" s="39">
        <v>0</v>
      </c>
      <c r="E3" s="38">
        <f>B3</f>
        <v>10250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122282.96709333333</v>
      </c>
    </row>
    <row r="4" spans="1:8" x14ac:dyDescent="0.25">
      <c r="A4" s="30">
        <v>2014</v>
      </c>
      <c r="B4" s="38">
        <v>11000</v>
      </c>
      <c r="C4" s="39">
        <v>117600</v>
      </c>
      <c r="D4" s="39">
        <v>0</v>
      </c>
      <c r="E4" s="38">
        <f>B4*Pristalsregulering!$C$7</f>
        <v>11008.8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9640</v>
      </c>
      <c r="C5" s="39">
        <v>112800</v>
      </c>
      <c r="D5" s="39">
        <v>0</v>
      </c>
      <c r="E5" s="38">
        <f>B5*Pristalsregulering!$C$7*Pristalsregulering!$C$6</f>
        <v>9792.4276799999989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42396897.729534283</v>
      </c>
      <c r="C3" s="35">
        <v>5264782.9434666662</v>
      </c>
      <c r="D3" s="37">
        <v>612000</v>
      </c>
      <c r="E3" s="32">
        <f>B3*Pristalsregulering!C2*Pristalsregulering!C3*Pristalsregulering!C4*Pristalsregulering!C5*Pristalsregulering!C6*Pristalsregulering!C7</f>
        <v>46157458.680376023</v>
      </c>
      <c r="F3" s="32">
        <v>5363192.1056421865</v>
      </c>
      <c r="G3" s="32">
        <f>D3</f>
        <v>612000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563984.76</v>
      </c>
      <c r="D3" s="35">
        <v>312000</v>
      </c>
      <c r="E3" s="37">
        <v>0</v>
      </c>
      <c r="F3" s="35">
        <f>B3</f>
        <v>0</v>
      </c>
      <c r="G3" s="35">
        <f>C3</f>
        <v>563984.76</v>
      </c>
      <c r="H3" s="35">
        <f>D3</f>
        <v>312000</v>
      </c>
      <c r="I3" s="37">
        <f>E3</f>
        <v>0</v>
      </c>
      <c r="J3" s="39">
        <f>AVERAGE(F3:F5)</f>
        <v>42503.975999999995</v>
      </c>
      <c r="K3" s="39">
        <f>G3</f>
        <v>563984.76</v>
      </c>
      <c r="L3" s="40">
        <f>AVERAGE(H3:H5)+AVERAGE(I3:I5)</f>
        <v>171585.5252</v>
      </c>
      <c r="M3" s="41">
        <f>SUM(J3:L3)</f>
        <v>778074.26120000007</v>
      </c>
      <c r="N3" s="22"/>
    </row>
    <row r="4" spans="1:14" x14ac:dyDescent="0.25">
      <c r="A4" s="27">
        <v>2014</v>
      </c>
      <c r="B4" s="42">
        <v>127410</v>
      </c>
      <c r="C4" s="35">
        <v>417423</v>
      </c>
      <c r="D4" s="35">
        <v>100587</v>
      </c>
      <c r="E4" s="37">
        <v>0</v>
      </c>
      <c r="F4" s="35">
        <f>IF(B4="","",B4*Pristalsregulering!$C$7)</f>
        <v>127511.92799999999</v>
      </c>
      <c r="G4" s="35">
        <f>IF(C4="","",C4*Pristalsregulering!$C$7)</f>
        <v>417756.93839999998</v>
      </c>
      <c r="H4" s="35">
        <f>IF(D4="","",D4*Pristalsregulering!$C$7)</f>
        <v>100667.4696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106871</v>
      </c>
      <c r="D5" s="35">
        <v>100500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108560.84425199998</v>
      </c>
      <c r="H5" s="35">
        <f>IF(D5="","",D5*Pristalsregulering!$C$7*Pristalsregulering!$C$6)</f>
        <v>102089.10599999999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117762.54</v>
      </c>
      <c r="E2" s="39">
        <v>0</v>
      </c>
      <c r="F2" s="39">
        <v>0</v>
      </c>
      <c r="G2" s="39">
        <v>0</v>
      </c>
      <c r="H2" s="39">
        <v>1636635</v>
      </c>
      <c r="I2" s="39">
        <v>0</v>
      </c>
      <c r="J2" s="39"/>
      <c r="K2" s="39"/>
      <c r="L2" s="40">
        <v>0</v>
      </c>
      <c r="M2" s="41">
        <f>SUM(B2:L2)</f>
        <v>1770658.91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2016-11-11T16:26:30Z</dcterms:modified>
</cp:coreProperties>
</file>