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C17" i="4" l="1"/>
  <c r="F9" i="2" l="1"/>
  <c r="F10" i="2"/>
  <c r="F11" i="2"/>
  <c r="F12" i="2"/>
  <c r="E31" i="19" l="1"/>
  <c r="C36" i="19" l="1"/>
  <c r="E36" i="19" s="1"/>
  <c r="F21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16"/>
  <c r="C8" i="8" s="1"/>
  <c r="C16" i="3"/>
  <c r="C22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20" i="7" s="1"/>
  <c r="F13" i="2" l="1"/>
  <c r="C9" i="10" s="1"/>
  <c r="C15" i="11" l="1"/>
  <c r="C28" i="8" s="1"/>
  <c r="C23" i="4"/>
  <c r="C26" i="8" s="1"/>
  <c r="C28" i="3"/>
  <c r="C24" i="8" s="1"/>
  <c r="F22" i="7"/>
  <c r="C18" i="8" s="1"/>
  <c r="C22" i="3"/>
  <c r="C23" i="8" s="1"/>
  <c r="C11" i="3"/>
  <c r="C21" i="8" s="1"/>
  <c r="C25" i="8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<sst xmlns="http://schemas.openxmlformats.org/spreadsheetml/2006/main" count="433" uniqueCount="216">
  <si>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</si>
  <si>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</si>
  <si>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</si>
  <si>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</si>
  <si>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</si>
  <si>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</si>
  <si>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</si>
  <si>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</si>
  <si>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</si>
  <si>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</si>
  <si>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</si>
  <si>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</si>
  <si>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</si>
  <si>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</si>
  <si>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</si>
  <si>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</si>
  <si>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</si>
  <si>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</si>
  <si>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</si>
  <si>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</si>
  <si>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</si>
  <si>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</si>
  <si>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</si>
  <si>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</si>
  <si>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</si>
  <si>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</si>
  <si>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</si>
  <si>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</si>
  <si>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</si>
  <si>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</si>
  <si>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</si>
  <si>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</si>
  <si>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</si>
  <si>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</si>
  <si>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</si>
  <si>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</si>
  <si>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</si>
  <si>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</si>
  <si>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</si>
  <si>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</si>
  <si>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</si>
  <si>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</si>
  <si>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</si>
  <si>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</si>
  <si>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</si>
  <si>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</si>
  <si>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</si>
  <si>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</si>
  <si>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</si>
  <si>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</si>
  <si>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</si>
  <si>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</si>
  <si>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</si>
  <si>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</si>
  <si>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</si>
  <si>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</si>
  <si>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</si>
  <si>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</si>
  <si>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</si>
  <si>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</si>
  <si>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</si>
  <si>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</si>
  <si>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</si>
  <si>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</si>
  <si>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</si>
  <si>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</si>
  <si>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</si>
  <si>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</si>
  <si>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</si>
  <si>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</si>
  <si>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</si>
  <si>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</si>
  <si>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</si>
  <si>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</si>
  <si>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</si>
  <si>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</si>
  <si>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</si>
  <si>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</si>
  <si>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</si>
  <si>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</si>
  <si>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</si>
  <si>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</si>
  <si>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</si>
  <si>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</si>
  <si>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</si>
  <si>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</si>
  <si>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</si>
  <si>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</si>
  <si>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</si>
  <si>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</si>
  <si>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</si>
  <si>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</si>
  <si>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</si>
  <si>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</si>
  <si>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</si>
  <si>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</si>
  <si>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</si>
  <si>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</si>
  <si>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</si>
  <si>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</si>
  <si>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</si>
  <si>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</si>
  <si>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</si>
  <si>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</si>
  <si>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</si>
  <si>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</si>
  <si>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</si>
  <si>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</si>
  <si>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</si>
  <si>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</si>
  <si>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</si>
  <si>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</si>
  <si>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</si>
  <si>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</si>
  <si>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</si>
  <si>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</si>
  <si>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</si>
  <si>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</si>
  <si>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</si>
  <si>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</si>
  <si>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</si>
  <si>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</si>
  <si>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</si>
  <si>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</si>
  <si>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</si>
  <si>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</si>
  <si>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</si>
  <si>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</si>
  <si>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</si>
  <si>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</si>
  <si>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</si>
  <si>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</si>
  <si>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</si>
  <si>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</si>
  <si>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</si>
  <si>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</si>
  <si>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</si>
  <si>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</si>
  <si>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</si>
  <si>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</si>
  <si>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</si>
  <si>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</si>
  <si>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</si>
  <si>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</si>
  <si>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</si>
  <si>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</si>
  <si>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</si>
  <si>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</si>
  <si>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</si>
  <si>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</si>
  <si>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</si>
  <si>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</si>
  <si>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</si>
  <si>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</si>
  <si>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</si>
  <si>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</si>
  <si>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</si>
  <si>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</si>
  <si>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</si>
  <si>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</si>
  <si>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</si>
  <si>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</si>
  <si>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</si>
  <si>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</si>
  <si>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</si>
  <si>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</si>
  <si>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</si>
  <si>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</si>
  <si>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</si>
  <si>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</si>
  <si>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</si>
  <si>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</si>
  <si>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</si>
  <si>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</si>
  <si>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</si>
  <si>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</si>
  <si>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</si>
  <si>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</si>
  <si>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</si>
  <si>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</si>
  <si>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Stik på ledningsnet, Konstruktioner</t>
  </si>
  <si>
    <t>2014</t>
  </si>
  <si>
    <t>75</t>
  </si>
  <si>
    <t>Ø110 mm &lt; Ledningsnet ≤ Ø 250 mm</t>
  </si>
  <si>
    <t xml:space="preserve">Afregningsmålere, mekaniske </t>
  </si>
  <si>
    <t>8</t>
  </si>
  <si>
    <t>SRO anlæg</t>
  </si>
  <si>
    <t>10</t>
  </si>
  <si>
    <t>Tjenestemandspensioner</t>
  </si>
  <si>
    <t>Køb af ydelser og produkter, der er omfattet af prisloftreguleringen, hos et andet selskab</t>
  </si>
  <si>
    <t>Drift af private jordledninger</t>
  </si>
  <si>
    <t>Energi- og Vandværkstedet</t>
  </si>
  <si>
    <t>Dokumenteret Drikkevandssikkerhed (DDS)</t>
  </si>
  <si>
    <t>Vandbesparende tiltag</t>
  </si>
  <si>
    <t>Områdeundersøgelser</t>
  </si>
  <si>
    <t>Adgangskontrol/terrorsikring</t>
  </si>
  <si>
    <t>VVM-redegørelse</t>
  </si>
  <si>
    <t>Individuelle målere</t>
  </si>
  <si>
    <t>Overholdelse af indvindingstilladelser</t>
  </si>
  <si>
    <t>Tilbagestrømssikring</t>
  </si>
  <si>
    <t>2015</t>
  </si>
  <si>
    <t>Boring (inkl. etablering, forerør, filter og prøvepumpning)</t>
  </si>
  <si>
    <t>30</t>
  </si>
  <si>
    <t>Ledningsnet &gt; Ø 500 mm</t>
  </si>
  <si>
    <t>SRO-anlæg, vandværk</t>
  </si>
  <si>
    <t>Ventiler på ledningsnet &gt; Ø 500 mm</t>
  </si>
  <si>
    <t>5</t>
  </si>
  <si>
    <t>2016</t>
  </si>
  <si>
    <t>Udvikling af GIS</t>
  </si>
  <si>
    <t xml:space="preserve">kr. </t>
  </si>
  <si>
    <t xml:space="preserve">Ejendomsskatter </t>
  </si>
  <si>
    <t>HOFOR Vand Albertslund AS</t>
  </si>
  <si>
    <t>V086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</si>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</sst>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4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Albertslund AS</v>
      </c>
      <c r="B1" s="56"/>
      <c r="C1" s="56"/>
      <c r="D1" s="56"/>
      <c r="E1" s="56"/>
    </row>
    <row r="2" spans="1:5" x14ac:dyDescent="0.25">
      <c r="A2" s="220" t="str">
        <f>'1. Forside'!A2</f>
        <v>V086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190</v>
      </c>
      <c r="C7" s="51">
        <v>500000</v>
      </c>
      <c r="D7" s="190" t="s">
        <v>0</v>
      </c>
      <c r="E7" s="56"/>
    </row>
    <row r="8" spans="1:5" x14ac:dyDescent="0.25">
      <c r="A8" s="56"/>
      <c r="B8" s="212" t="s">
        <v>191</v>
      </c>
      <c r="C8" s="51">
        <v>60000</v>
      </c>
      <c r="D8" s="190" t="s">
        <v>0</v>
      </c>
      <c r="E8" s="56"/>
    </row>
    <row r="9" spans="1:5" x14ac:dyDescent="0.25">
      <c r="A9" s="56"/>
      <c r="B9" s="212" t="s">
        <v>192</v>
      </c>
      <c r="C9" s="51">
        <v>50000</v>
      </c>
      <c r="D9" s="190" t="s">
        <v>0</v>
      </c>
      <c r="E9" s="56"/>
    </row>
    <row r="10" spans="1:5" x14ac:dyDescent="0.25">
      <c r="A10" s="56"/>
      <c r="B10" s="212" t="s">
        <v>193</v>
      </c>
      <c r="C10" s="51">
        <v>45000</v>
      </c>
      <c r="D10" s="190" t="s">
        <v>0</v>
      </c>
      <c r="E10" s="56"/>
    </row>
    <row r="11" spans="1:5" x14ac:dyDescent="0.25">
      <c r="A11" s="56"/>
      <c r="B11" s="212" t="s">
        <v>194</v>
      </c>
      <c r="C11" s="51">
        <v>10000</v>
      </c>
      <c r="D11" s="190" t="s">
        <v>0</v>
      </c>
      <c r="E11" s="56"/>
    </row>
    <row r="12" spans="1:5" x14ac:dyDescent="0.25">
      <c r="A12" s="56"/>
      <c r="B12" s="212" t="s">
        <v>195</v>
      </c>
      <c r="C12" s="51">
        <v>40000</v>
      </c>
      <c r="D12" s="190" t="s">
        <v>0</v>
      </c>
      <c r="E12" s="56"/>
    </row>
    <row r="13" spans="1:5" x14ac:dyDescent="0.25">
      <c r="A13" s="56"/>
      <c r="B13" s="212" t="s">
        <v>196</v>
      </c>
      <c r="C13" s="51">
        <v>10000</v>
      </c>
      <c r="D13" s="190" t="s">
        <v>0</v>
      </c>
      <c r="E13" s="56"/>
    </row>
    <row r="14" spans="1:5" x14ac:dyDescent="0.25">
      <c r="A14" s="56"/>
      <c r="B14" s="212" t="s">
        <v>197</v>
      </c>
      <c r="C14" s="51">
        <v>10000</v>
      </c>
      <c r="D14" s="190" t="s">
        <v>0</v>
      </c>
      <c r="E14" s="56"/>
    </row>
    <row r="15" spans="1:5" x14ac:dyDescent="0.25">
      <c r="A15" s="56"/>
      <c r="B15" s="212" t="s">
        <v>198</v>
      </c>
      <c r="C15" s="51">
        <v>70000</v>
      </c>
      <c r="D15" s="190" t="s">
        <v>0</v>
      </c>
      <c r="E15" s="56"/>
    </row>
    <row r="16" spans="1:5" x14ac:dyDescent="0.25">
      <c r="A16" s="56"/>
      <c r="B16" s="212" t="s">
        <v>199</v>
      </c>
      <c r="C16" s="51">
        <v>80000</v>
      </c>
      <c r="D16" s="190" t="s">
        <v>0</v>
      </c>
      <c r="E16" s="56"/>
    </row>
    <row r="17" spans="1:5" x14ac:dyDescent="0.25">
      <c r="A17" s="56"/>
      <c r="B17" s="54" t="s">
        <v>36</v>
      </c>
      <c r="C17" s="55">
        <f>SUM(C7:C16)</f>
        <v>875000</v>
      </c>
      <c r="D17" s="191" t="s">
        <v>0</v>
      </c>
      <c r="E17" s="56"/>
    </row>
    <row r="18" spans="1:5" x14ac:dyDescent="0.25">
      <c r="A18" s="56"/>
      <c r="B18" s="56"/>
      <c r="C18" s="182"/>
      <c r="D18" s="56"/>
      <c r="E18" s="56"/>
    </row>
    <row r="19" spans="1:5" x14ac:dyDescent="0.25">
      <c r="A19" s="56"/>
      <c r="B19" s="56"/>
      <c r="C19" s="182"/>
      <c r="D19" s="56"/>
      <c r="E19" s="56"/>
    </row>
    <row r="20" spans="1:5" ht="27.2" customHeight="1" x14ac:dyDescent="0.25">
      <c r="A20" s="56"/>
      <c r="B20" s="20" t="s">
        <v>146</v>
      </c>
      <c r="C20" s="192"/>
      <c r="D20" s="189"/>
      <c r="E20" s="56"/>
    </row>
    <row r="21" spans="1:5" ht="16.7" customHeight="1" x14ac:dyDescent="0.25">
      <c r="A21" s="56"/>
      <c r="B21" s="108" t="s">
        <v>147</v>
      </c>
      <c r="C21" s="19">
        <v>200691</v>
      </c>
      <c r="D21" s="151" t="s">
        <v>0</v>
      </c>
      <c r="E21" s="56"/>
    </row>
    <row r="22" spans="1:5" ht="16.7" customHeight="1" x14ac:dyDescent="0.25">
      <c r="A22" s="56"/>
      <c r="B22" s="108" t="s">
        <v>148</v>
      </c>
      <c r="C22" s="40">
        <v>2081000</v>
      </c>
      <c r="D22" s="151" t="s">
        <v>0</v>
      </c>
      <c r="E22" s="56"/>
    </row>
    <row r="23" spans="1:5" x14ac:dyDescent="0.25">
      <c r="A23" s="56"/>
      <c r="B23" s="28" t="s">
        <v>149</v>
      </c>
      <c r="C23" s="55">
        <f>C21-C22</f>
        <v>-1880309</v>
      </c>
      <c r="D23" s="153" t="s">
        <v>0</v>
      </c>
      <c r="E23" s="56"/>
    </row>
    <row r="24" spans="1:5" ht="15.75" x14ac:dyDescent="0.25">
      <c r="A24" s="56"/>
      <c r="B24" s="193"/>
      <c r="C24" s="56"/>
      <c r="D24" s="56"/>
      <c r="E24" s="56"/>
    </row>
    <row r="25" spans="1:5" ht="15.75" x14ac:dyDescent="0.25">
      <c r="A25" s="56"/>
      <c r="B25" s="193"/>
      <c r="C25" s="56"/>
      <c r="D25" s="56"/>
      <c r="E25" s="56"/>
    </row>
    <row r="26" spans="1:5" ht="15.75" x14ac:dyDescent="0.25">
      <c r="A26" s="56"/>
      <c r="B26" s="193"/>
      <c r="C26" s="56"/>
      <c r="D26" s="56"/>
      <c r="E26" s="56"/>
    </row>
    <row r="27" spans="1:5" ht="15.75" hidden="1" x14ac:dyDescent="0.25">
      <c r="B27" s="194"/>
      <c r="E27" s="195"/>
    </row>
    <row r="28" spans="1:5" ht="15.75" hidden="1" x14ac:dyDescent="0.25">
      <c r="B28" s="195"/>
      <c r="C28" s="195"/>
    </row>
    <row r="29" spans="1:5" ht="15.75" hidden="1" x14ac:dyDescent="0.25">
      <c r="B29" s="195"/>
      <c r="E29" s="195"/>
    </row>
    <row r="30" spans="1:5" ht="15.75" hidden="1" x14ac:dyDescent="0.25">
      <c r="B30" s="195"/>
      <c r="D30" s="195"/>
    </row>
    <row r="31" spans="1:5" ht="15.75" hidden="1" x14ac:dyDescent="0.25">
      <c r="B31" s="195"/>
      <c r="C31" s="195"/>
    </row>
    <row r="32" spans="1:5" ht="15.75" hidden="1" x14ac:dyDescent="0.25">
      <c r="B32" s="195"/>
      <c r="C32" s="195"/>
    </row>
    <row r="33" spans="2:4" ht="15.75" hidden="1" x14ac:dyDescent="0.25">
      <c r="B33" s="195"/>
      <c r="D33" s="195"/>
    </row>
    <row r="34" spans="2:4" ht="15.75" hidden="1" x14ac:dyDescent="0.25">
      <c r="B34" s="195"/>
      <c r="D34" s="195"/>
    </row>
    <row r="35" spans="2:4" ht="15.75" hidden="1" x14ac:dyDescent="0.25">
      <c r="B35" s="195"/>
      <c r="D35" s="195"/>
    </row>
    <row r="36" spans="2:4" ht="15.75" hidden="1" x14ac:dyDescent="0.25">
      <c r="B36" s="194"/>
      <c r="C36" s="194"/>
    </row>
    <row r="37" spans="2:4" hidden="1" x14ac:dyDescent="0.25"/>
    <row r="38" spans="2:4" hidden="1" x14ac:dyDescent="0.25"/>
    <row r="39" spans="2:4" hidden="1" x14ac:dyDescent="0.25"/>
    <row r="40" spans="2:4" hidden="1" x14ac:dyDescent="0.25"/>
    <row r="41" spans="2:4" hidden="1" x14ac:dyDescent="0.25"/>
    <row r="42" spans="2:4" hidden="1" x14ac:dyDescent="0.25"/>
    <row r="43" spans="2:4" hidden="1" x14ac:dyDescent="0.25"/>
    <row r="44" spans="2:4" hidden="1" x14ac:dyDescent="0.25"/>
    <row r="45" spans="2:4" hidden="1" x14ac:dyDescent="0.25"/>
    <row r="46" spans="2:4" hidden="1" x14ac:dyDescent="0.25"/>
    <row r="47" spans="2:4" hidden="1" x14ac:dyDescent="0.25"/>
    <row r="48" spans="2:4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idden="1" x14ac:dyDescent="0.25"/>
    <row r="59" spans="2:2" hidden="1" x14ac:dyDescent="0.25"/>
    <row r="60" spans="2:2" hidden="1" x14ac:dyDescent="0.25"/>
    <row r="61" spans="2:2" hidden="1" x14ac:dyDescent="0.25"/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5"/>
    </row>
    <row r="68" spans="1:5" ht="15.75" hidden="1" x14ac:dyDescent="0.25">
      <c r="B68" s="195"/>
    </row>
    <row r="69" spans="1:5" ht="15.75" hidden="1" x14ac:dyDescent="0.25">
      <c r="B69" s="195"/>
    </row>
    <row r="70" spans="1:5" ht="15.75" hidden="1" x14ac:dyDescent="0.25">
      <c r="B70" s="195"/>
    </row>
    <row r="71" spans="1:5" ht="15.75" hidden="1" x14ac:dyDescent="0.25">
      <c r="B71" s="194"/>
    </row>
    <row r="72" spans="1:5" hidden="1" x14ac:dyDescent="0.25"/>
    <row r="73" spans="1:5" hidden="1" x14ac:dyDescent="0.25"/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>
      <c r="A77" s="185"/>
      <c r="B77" s="185"/>
      <c r="C77" s="185"/>
      <c r="D77" s="185"/>
      <c r="E77" s="185"/>
    </row>
    <row r="78" spans="1:5" hidden="1" x14ac:dyDescent="0.25">
      <c r="A78" s="185"/>
      <c r="B78" s="185"/>
      <c r="C78" s="185"/>
      <c r="D78" s="185"/>
      <c r="E78" s="185"/>
    </row>
    <row r="79" spans="1:5" hidden="1" x14ac:dyDescent="0.25">
      <c r="A79" s="185"/>
      <c r="B79" s="185"/>
      <c r="C79" s="185"/>
      <c r="D79" s="185"/>
      <c r="E79" s="185"/>
    </row>
    <row r="80" spans="1:5" hidden="1" x14ac:dyDescent="0.25">
      <c r="A80" s="185"/>
      <c r="B80" s="185"/>
      <c r="C80" s="185"/>
      <c r="D80" s="185"/>
      <c r="E80" s="185"/>
    </row>
    <row r="81" hidden="1" x14ac:dyDescent="0.25"/>
    <row r="82" hidden="1" x14ac:dyDescent="0.25"/>
    <row r="83" hidden="1" x14ac:dyDescent="0.25"/>
    <row r="84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HOFOR Vand Albertslund AS</v>
      </c>
      <c r="B1" s="26"/>
      <c r="C1" s="26"/>
      <c r="D1" s="26"/>
      <c r="E1" s="26"/>
    </row>
    <row r="2" spans="1:5" x14ac:dyDescent="0.25">
      <c r="A2" s="221" t="str">
        <f>'1. Forside'!A2</f>
        <v>V086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457977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333078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124899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70881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-95000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165881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HOFOR Vand Albertslund AS</v>
      </c>
      <c r="B1" s="26"/>
      <c r="C1" s="26"/>
      <c r="D1" s="26"/>
      <c r="E1" s="26"/>
    </row>
    <row r="2" spans="1:5" x14ac:dyDescent="0.25">
      <c r="A2" s="221" t="str">
        <f>'1. Forside'!A2</f>
        <v>V086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-15867300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-7779960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-8087340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-1617468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Albertslund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29378183.850250192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2528888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478734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210295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659867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3877784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26824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26824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-565665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-3332943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-3898608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6000</v>
      </c>
      <c r="D27" s="79" t="s">
        <v>0</v>
      </c>
      <c r="E27" s="10">
        <f>IF(C27&lt;0,0,-C27)</f>
        <v>-6000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177811.85025019199</v>
      </c>
      <c r="D31" s="79" t="s">
        <v>0</v>
      </c>
      <c r="E31" s="10">
        <f>-C31</f>
        <v>-177811.85025019199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29194372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29194372</v>
      </c>
      <c r="D36" s="79" t="s">
        <v>0</v>
      </c>
      <c r="E36" s="10">
        <f>-C36</f>
        <v>-29194372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0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HOFOR Vand Albertslund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V086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1115082</v>
      </c>
      <c r="D7" s="222" t="s">
        <v>0</v>
      </c>
      <c r="E7" s="223">
        <v>2382470</v>
      </c>
      <c r="F7" s="222" t="s">
        <v>0</v>
      </c>
      <c r="G7" s="223">
        <v>5973039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-1115082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1115082</v>
      </c>
      <c r="D11" s="226" t="s">
        <v>0</v>
      </c>
      <c r="E11" s="55">
        <f>C11+E7-E8-E9</f>
        <v>3497552</v>
      </c>
      <c r="F11" s="226" t="s">
        <v>0</v>
      </c>
      <c r="G11" s="55">
        <f>E11+G7-G8-G9</f>
        <v>9470591</v>
      </c>
      <c r="H11" s="226" t="s">
        <v>0</v>
      </c>
      <c r="I11" s="55">
        <f>G11+I7-I8-I9</f>
        <v>9470591</v>
      </c>
      <c r="J11" s="226" t="s">
        <v>0</v>
      </c>
      <c r="K11" s="55">
        <f>K7-K8-K9+K10+I11</f>
        <v>8355509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Albertslund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9698746.4615861066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-36855.236554027208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-484937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9176954.22503208</v>
      </c>
      <c r="D13" s="79" t="s">
        <v>0</v>
      </c>
      <c r="E13" s="6">
        <f>C13</f>
        <v>9176954.22503208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2213169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213</v>
      </c>
      <c r="C16" s="14">
        <f>'6. Gennemførte investeringer'!F15</f>
        <v>1103508.2167500001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-25436.483166666643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investeringer'!F22</f>
        <v>608403.33333333337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3899644.0669166669</v>
      </c>
      <c r="D19" s="79" t="s">
        <v>0</v>
      </c>
      <c r="E19" s="8">
        <f>C19</f>
        <v>3899644.0669166669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6566501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8368766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62000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-900872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servicemål'!C17</f>
        <v>875000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servicemål'!C23</f>
        <v>-1880309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124899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165881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13381866</v>
      </c>
      <c r="D29" s="79" t="s">
        <v>0</v>
      </c>
      <c r="E29" s="6">
        <f>C29</f>
        <v>13381866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-1617468</v>
      </c>
      <c r="D31" s="79" t="s">
        <v>0</v>
      </c>
      <c r="E31" s="10">
        <f>C31</f>
        <v>-1617468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0</v>
      </c>
      <c r="D33" s="79" t="s">
        <v>0</v>
      </c>
      <c r="E33" s="12">
        <f>C33</f>
        <v>0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24840996.291948747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1285397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19.325544008542689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12.814897103345306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HOFOR Vand Albertslund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V086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9698746.4615861066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9698746.4615861066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9698746.4615861066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-36855.236554027208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Albertslund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5532164.9816887155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9661891.22503208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9698746.4615861066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2770931.8640751508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484937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Albertslund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81147989.458471403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2213169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2213169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Albertslund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196184.57</v>
      </c>
      <c r="F8" s="34">
        <f t="shared" ref="F8" si="0">E8/D8</f>
        <v>2615.7942666666668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182</v>
      </c>
      <c r="E9" s="32">
        <v>421389.93</v>
      </c>
      <c r="F9" s="34">
        <f t="shared" ref="F9:F12" si="1">E9/D9</f>
        <v>5618.5324000000001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181</v>
      </c>
      <c r="D10" s="31" t="s">
        <v>185</v>
      </c>
      <c r="E10" s="32">
        <v>1616433.31</v>
      </c>
      <c r="F10" s="34">
        <f t="shared" si="1"/>
        <v>202054.16375000001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 t="s">
        <v>181</v>
      </c>
      <c r="D11" s="31" t="s">
        <v>182</v>
      </c>
      <c r="E11" s="32">
        <v>4995430</v>
      </c>
      <c r="F11" s="34">
        <f t="shared" si="1"/>
        <v>66605.733333333337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 t="s">
        <v>181</v>
      </c>
      <c r="D12" s="31" t="s">
        <v>187</v>
      </c>
      <c r="E12" s="32">
        <v>319713.68</v>
      </c>
      <c r="F12" s="34">
        <f t="shared" si="1"/>
        <v>31971.367999999999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308865.59175000002</v>
      </c>
      <c r="G13" s="37" t="s">
        <v>0</v>
      </c>
      <c r="H13" s="26"/>
    </row>
    <row r="14" spans="1:8" s="148" customFormat="1" x14ac:dyDescent="0.25">
      <c r="A14" s="26"/>
      <c r="B14" s="107" t="s">
        <v>132</v>
      </c>
      <c r="C14" s="159"/>
      <c r="D14" s="159"/>
      <c r="E14" s="159"/>
      <c r="F14" s="66">
        <v>794642.625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1103508.2167500001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HOFOR Vand Albertslund AS</v>
      </c>
      <c r="B1" s="162"/>
      <c r="C1" s="162"/>
      <c r="D1" s="162"/>
      <c r="E1" s="162"/>
    </row>
    <row r="2" spans="1:5" x14ac:dyDescent="0.25">
      <c r="A2" s="1" t="str">
        <f>'1. Forside'!A2</f>
        <v>V086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137001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506166.66666666669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investeringer'!F13</f>
        <v>308865.59175000002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-25436.483166666643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Albertslund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184</v>
      </c>
      <c r="C8" s="30" t="s">
        <v>200</v>
      </c>
      <c r="D8" s="31" t="s">
        <v>185</v>
      </c>
      <c r="E8" s="32">
        <v>1800000</v>
      </c>
      <c r="F8" s="45">
        <f>E8/D8</f>
        <v>225000</v>
      </c>
      <c r="G8" s="35" t="s">
        <v>0</v>
      </c>
      <c r="H8" s="26"/>
    </row>
    <row r="9" spans="1:8" s="148" customFormat="1" x14ac:dyDescent="0.25">
      <c r="A9" s="26"/>
      <c r="B9" s="29" t="s">
        <v>201</v>
      </c>
      <c r="C9" s="30" t="s">
        <v>200</v>
      </c>
      <c r="D9" s="31" t="s">
        <v>202</v>
      </c>
      <c r="E9" s="32">
        <v>450000</v>
      </c>
      <c r="F9" s="45">
        <f t="shared" ref="F9:F19" si="0">E9/D9</f>
        <v>15000</v>
      </c>
      <c r="G9" s="35" t="s">
        <v>0</v>
      </c>
      <c r="H9" s="26"/>
    </row>
    <row r="10" spans="1:8" s="148" customFormat="1" x14ac:dyDescent="0.25">
      <c r="A10" s="26"/>
      <c r="B10" s="29" t="s">
        <v>203</v>
      </c>
      <c r="C10" s="30" t="s">
        <v>200</v>
      </c>
      <c r="D10" s="31" t="s">
        <v>182</v>
      </c>
      <c r="E10" s="32">
        <v>4725000</v>
      </c>
      <c r="F10" s="45">
        <f t="shared" si="0"/>
        <v>63000</v>
      </c>
      <c r="G10" s="35" t="s">
        <v>0</v>
      </c>
      <c r="H10" s="26"/>
    </row>
    <row r="11" spans="1:8" s="148" customFormat="1" x14ac:dyDescent="0.25">
      <c r="A11" s="26"/>
      <c r="B11" s="29" t="s">
        <v>204</v>
      </c>
      <c r="C11" s="30" t="s">
        <v>200</v>
      </c>
      <c r="D11" s="31" t="s">
        <v>187</v>
      </c>
      <c r="E11" s="32">
        <v>9884</v>
      </c>
      <c r="F11" s="45">
        <f t="shared" si="0"/>
        <v>988.4</v>
      </c>
      <c r="G11" s="35" t="s">
        <v>0</v>
      </c>
      <c r="H11" s="26"/>
    </row>
    <row r="12" spans="1:8" s="148" customFormat="1" x14ac:dyDescent="0.25">
      <c r="A12" s="26"/>
      <c r="B12" s="29" t="s">
        <v>180</v>
      </c>
      <c r="C12" s="30" t="s">
        <v>200</v>
      </c>
      <c r="D12" s="31" t="s">
        <v>182</v>
      </c>
      <c r="E12" s="32">
        <v>45000</v>
      </c>
      <c r="F12" s="45">
        <f t="shared" si="0"/>
        <v>600</v>
      </c>
      <c r="G12" s="35" t="s">
        <v>0</v>
      </c>
      <c r="H12" s="26"/>
    </row>
    <row r="13" spans="1:8" s="148" customFormat="1" x14ac:dyDescent="0.25">
      <c r="A13" s="26"/>
      <c r="B13" s="29" t="s">
        <v>205</v>
      </c>
      <c r="C13" s="30" t="s">
        <v>200</v>
      </c>
      <c r="D13" s="31" t="s">
        <v>182</v>
      </c>
      <c r="E13" s="32">
        <v>900000</v>
      </c>
      <c r="F13" s="45">
        <f t="shared" si="0"/>
        <v>12000</v>
      </c>
      <c r="G13" s="35" t="s">
        <v>0</v>
      </c>
      <c r="H13" s="26"/>
    </row>
    <row r="14" spans="1:8" s="148" customFormat="1" x14ac:dyDescent="0.25">
      <c r="A14" s="26"/>
      <c r="B14" s="29" t="s">
        <v>208</v>
      </c>
      <c r="C14" s="30" t="s">
        <v>200</v>
      </c>
      <c r="D14" s="31" t="s">
        <v>206</v>
      </c>
      <c r="E14" s="32">
        <v>57888</v>
      </c>
      <c r="F14" s="45">
        <f t="shared" si="0"/>
        <v>11577.6</v>
      </c>
      <c r="G14" s="35" t="s">
        <v>0</v>
      </c>
      <c r="H14" s="26"/>
    </row>
    <row r="15" spans="1:8" s="148" customFormat="1" x14ac:dyDescent="0.25">
      <c r="A15" s="26"/>
      <c r="B15" s="29" t="s">
        <v>184</v>
      </c>
      <c r="C15" s="30" t="s">
        <v>207</v>
      </c>
      <c r="D15" s="31" t="s">
        <v>185</v>
      </c>
      <c r="E15" s="32">
        <v>1520000</v>
      </c>
      <c r="F15" s="45">
        <f t="shared" si="0"/>
        <v>190000</v>
      </c>
      <c r="G15" s="35" t="s">
        <v>0</v>
      </c>
      <c r="H15" s="26"/>
    </row>
    <row r="16" spans="1:8" s="148" customFormat="1" x14ac:dyDescent="0.25">
      <c r="A16" s="26"/>
      <c r="B16" s="29" t="s">
        <v>201</v>
      </c>
      <c r="C16" s="30" t="s">
        <v>207</v>
      </c>
      <c r="D16" s="31" t="s">
        <v>202</v>
      </c>
      <c r="E16" s="32">
        <v>532000</v>
      </c>
      <c r="F16" s="45">
        <f t="shared" si="0"/>
        <v>17733.333333333332</v>
      </c>
      <c r="G16" s="35" t="s">
        <v>0</v>
      </c>
      <c r="H16" s="26"/>
    </row>
    <row r="17" spans="1:8" s="148" customFormat="1" x14ac:dyDescent="0.25">
      <c r="A17" s="26"/>
      <c r="B17" s="29" t="s">
        <v>203</v>
      </c>
      <c r="C17" s="30" t="s">
        <v>207</v>
      </c>
      <c r="D17" s="31" t="s">
        <v>182</v>
      </c>
      <c r="E17" s="32">
        <v>4639800</v>
      </c>
      <c r="F17" s="45">
        <f t="shared" si="0"/>
        <v>61864</v>
      </c>
      <c r="G17" s="35" t="s">
        <v>0</v>
      </c>
      <c r="H17" s="26"/>
    </row>
    <row r="18" spans="1:8" s="148" customFormat="1" x14ac:dyDescent="0.25">
      <c r="A18" s="26"/>
      <c r="B18" s="29" t="s">
        <v>180</v>
      </c>
      <c r="C18" s="30" t="s">
        <v>207</v>
      </c>
      <c r="D18" s="31" t="s">
        <v>182</v>
      </c>
      <c r="E18" s="32">
        <v>38000</v>
      </c>
      <c r="F18" s="45">
        <f t="shared" si="0"/>
        <v>506.66666666666669</v>
      </c>
      <c r="G18" s="35" t="s">
        <v>0</v>
      </c>
      <c r="H18" s="26"/>
    </row>
    <row r="19" spans="1:8" s="148" customFormat="1" x14ac:dyDescent="0.25">
      <c r="A19" s="26"/>
      <c r="B19" s="29" t="s">
        <v>205</v>
      </c>
      <c r="C19" s="30" t="s">
        <v>207</v>
      </c>
      <c r="D19" s="31" t="s">
        <v>182</v>
      </c>
      <c r="E19" s="32">
        <v>760000</v>
      </c>
      <c r="F19" s="45">
        <f t="shared" si="0"/>
        <v>10133.333333333334</v>
      </c>
      <c r="G19" s="35" t="s">
        <v>0</v>
      </c>
      <c r="H19" s="26"/>
    </row>
    <row r="20" spans="1:8" s="148" customFormat="1" x14ac:dyDescent="0.25">
      <c r="A20" s="26"/>
      <c r="B20" s="109" t="s">
        <v>72</v>
      </c>
      <c r="C20" s="165"/>
      <c r="D20" s="166"/>
      <c r="E20" s="167"/>
      <c r="F20" s="46">
        <f>SUMIF(C8:C19,"2015",F8:F19)</f>
        <v>328166</v>
      </c>
      <c r="G20" s="47" t="s">
        <v>0</v>
      </c>
      <c r="H20" s="26"/>
    </row>
    <row r="21" spans="1:8" s="148" customFormat="1" x14ac:dyDescent="0.25">
      <c r="A21" s="26"/>
      <c r="B21" s="107" t="s">
        <v>130</v>
      </c>
      <c r="C21" s="168"/>
      <c r="D21" s="169"/>
      <c r="E21" s="170"/>
      <c r="F21" s="46">
        <f>SUMIF(C8:C19,"2016",F8:F19)</f>
        <v>280237.33333333337</v>
      </c>
      <c r="G21" s="47" t="s">
        <v>0</v>
      </c>
      <c r="H21" s="26"/>
    </row>
    <row r="22" spans="1:8" s="148" customFormat="1" x14ac:dyDescent="0.25">
      <c r="A22" s="26"/>
      <c r="B22" s="50" t="s">
        <v>36</v>
      </c>
      <c r="C22" s="171"/>
      <c r="D22" s="172"/>
      <c r="E22" s="172"/>
      <c r="F22" s="48">
        <f>F20+F21</f>
        <v>608403.33333333337</v>
      </c>
      <c r="G22" s="49" t="s">
        <v>0</v>
      </c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173"/>
      <c r="G25" s="173"/>
      <c r="H25" s="26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t="12" hidden="1" customHeight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Albertslund AS</v>
      </c>
      <c r="B1" s="56"/>
      <c r="C1" s="56"/>
      <c r="D1" s="176"/>
      <c r="E1" s="56"/>
    </row>
    <row r="2" spans="1:5" x14ac:dyDescent="0.25">
      <c r="A2" s="220" t="str">
        <f>'1. Forside'!A2</f>
        <v>V086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188</v>
      </c>
      <c r="C8" s="51">
        <v>132432</v>
      </c>
      <c r="D8" s="181" t="s">
        <v>0</v>
      </c>
      <c r="E8" s="56"/>
    </row>
    <row r="9" spans="1:5" x14ac:dyDescent="0.25">
      <c r="A9" s="56"/>
      <c r="B9" s="206" t="s">
        <v>210</v>
      </c>
      <c r="C9" s="51">
        <v>1069</v>
      </c>
      <c r="D9" s="181" t="s">
        <v>209</v>
      </c>
      <c r="E9" s="56"/>
    </row>
    <row r="10" spans="1:5" x14ac:dyDescent="0.25">
      <c r="A10" s="56"/>
      <c r="B10" s="206" t="s">
        <v>189</v>
      </c>
      <c r="C10" s="51">
        <v>6400000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6566501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214</v>
      </c>
      <c r="C14" s="178"/>
      <c r="D14" s="179"/>
      <c r="E14" s="56"/>
    </row>
    <row r="15" spans="1:5" x14ac:dyDescent="0.25">
      <c r="A15" s="56"/>
      <c r="B15" s="53" t="s">
        <v>215</v>
      </c>
      <c r="C15" s="180">
        <v>8368766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8368766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50000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12000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62000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11969128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12870000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-900872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2015-07-09T09:44:01Z</cp:lastPrinted>
  <dcterms:created xsi:type="dcterms:W3CDTF">2014-01-17T08:54:17Z</dcterms:created>
  <dcterms:modified xsi:type="dcterms:W3CDTF">2015-09-27T11:49:52Z</dcterms:modified>
</cp:coreProperties>
</file>