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235" yWindow="615" windowWidth="13095" windowHeight="1405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27" i="11"/>
  <c r="F10" i="11"/>
  <c r="F28" i="11" s="1"/>
  <c r="G29" i="12" s="1"/>
  <c r="G13" i="10"/>
  <c r="E15" i="2" s="1"/>
  <c r="G15" i="2" s="1"/>
  <c r="G12" i="9"/>
  <c r="G14" i="9" s="1"/>
  <c r="G9" i="9"/>
  <c r="G11" i="9" s="1"/>
  <c r="G12" i="7"/>
  <c r="E9" i="2" s="1"/>
  <c r="E18" i="2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<sst xmlns="http://schemas.openxmlformats.org/spreadsheetml/2006/main" count="235" uniqueCount="123">
  <si>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</si>
  <si>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</si>
  <si>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</si>
  <si>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</si>
  <si>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</si>
  <si>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</si>
  <si>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</si>
  <si>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</si>
  <si>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</si>
  <si>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</si>
  <si>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</si>
  <si>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</si>
  <si>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</si>
  <si>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</si>
  <si>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</si>
  <si>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</si>
  <si>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</si>
  <si>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</si>
  <si>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</si>
  <si>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</si>
  <si>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</si>
  <si>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</si>
  <si>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</si>
  <si>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</si>
  <si>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</si>
  <si>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</si>
  <si>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</si>
  <si>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</si>
  <si>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</si>
  <si>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</si>
  <si>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</si>
  <si>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</si>
  <si>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</si>
  <si>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</si>
  <si>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</si>
  <si>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</si>
  <si>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</si>
  <si>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</si>
  <si>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</si>
  <si>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</si>
  <si>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</si>
  <si>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</si>
  <si>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</si>
  <si>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</si>
  <si>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</si>
  <si>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</si>
  <si>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</si>
  <si>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</si>
  <si>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</si>
  <si>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</si>
  <si>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</si>
  <si>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</si>
  <si>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</si>
  <si>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</si>
  <si>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</si>
  <si>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</si>
  <si>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</si>
  <si>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</si>
  <si>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</si>
  <si>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</si>
  <si>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</si>
  <si>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</si>
  <si>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</si>
  <si>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</si>
  <si>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</si>
  <si>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</si>
  <si>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</si>
  <si>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</si>
  <si>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</si>
  <si>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</si>
  <si>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</si>
  <si>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</si>
  <si>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</si>
  <si>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</si>
  <si>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</si>
  <si>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</si>
  <si>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</si>
  <si>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</si>
  <si>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</si>
  <si>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</si>
  <si>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</si>
  <si>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</si>
  <si>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</si>
  <si>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</si>
  <si>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</si>
  <si>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</si>
  <si>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</si>
  <si>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</si>
  <si>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</si>
  <si>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</si>
  <si>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</si>
  <si>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</si>
  <si>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</si>
  <si>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</si>
  <si>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</si>
  <si>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</si>
  <si>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</si>
  <si>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</si>
  <si>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</si>
  <si>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</si>
  <si>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</si>
  <si>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</si>
  <si>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</si>
  <si>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</si>
  <si>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</si>
  <si>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Sand- og fedtfang, SRO</t>
  </si>
  <si>
    <t xml:space="preserve">Ø 200 mm &lt; Ledningsnet ≤ Ø 500 mm </t>
  </si>
  <si>
    <t>Pumpestationer i brønde (&lt; 6,25 m2), SRO</t>
  </si>
  <si>
    <t>Sand- og fedtfang, Mek/EL</t>
  </si>
  <si>
    <t>Brønde</t>
  </si>
  <si>
    <t>Pumpestationer i brønde (&lt; 6,25 m2), Mek/EL</t>
  </si>
  <si>
    <t>Rottefælder</t>
  </si>
  <si>
    <t>Flytbar pumpe</t>
  </si>
  <si>
    <t>Arbejdsplads, vaskemaskine</t>
  </si>
  <si>
    <t>Køretøjer, entreprenørmaskiner</t>
  </si>
  <si>
    <t>Arbejdsplads, projektor</t>
  </si>
  <si>
    <t>Køretøjer, små lastvogne (&lt; 3.500 kg.)</t>
  </si>
  <si>
    <t>Automater hygiejneartikler</t>
  </si>
  <si>
    <t>Jordbassin Klasse B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</si>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</sst>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122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52279425.708844699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562670.42201980739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423543.23208404554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660667.94944503077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51195214.527315624</v>
      </c>
      <c r="F13" s="38" t="s">
        <v>4</v>
      </c>
      <c r="G13" s="37">
        <f>E13</f>
        <v>51195214.527315624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1" t="s">
        <v>102</v>
      </c>
      <c r="C15" s="82"/>
      <c r="D15" s="83"/>
      <c r="E15" s="37">
        <f>'Fane 6. Hist. over el. underdæk'!G13</f>
        <v>-146238.5</v>
      </c>
      <c r="F15" s="38" t="s">
        <v>4</v>
      </c>
      <c r="G15" s="37">
        <f>E15</f>
        <v>-146238.5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-286583.18000000005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314160.54999999981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92</v>
      </c>
      <c r="C19" s="79"/>
      <c r="D19" s="80"/>
      <c r="E19" s="31">
        <f>'Fane 8. Korrektion af PL2015'!G23</f>
        <v>-137770.95000000001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8" t="s">
        <v>34</v>
      </c>
      <c r="C20" s="79"/>
      <c r="D20" s="80"/>
      <c r="E20" s="31">
        <f>'Fane 8. Korrektion af PL2015'!G30</f>
        <v>830763.68126666639</v>
      </c>
      <c r="F20" s="28" t="s">
        <v>4</v>
      </c>
      <c r="G20" s="35"/>
      <c r="H20" s="36"/>
      <c r="I20" s="20"/>
    </row>
    <row r="21" spans="1:9" x14ac:dyDescent="0.25">
      <c r="A21" s="20"/>
      <c r="B21" s="81" t="s">
        <v>35</v>
      </c>
      <c r="C21" s="82"/>
      <c r="D21" s="83"/>
      <c r="E21" s="37">
        <f>SUM(E17:E20)</f>
        <v>720570.10126666608</v>
      </c>
      <c r="F21" s="38" t="s">
        <v>4</v>
      </c>
      <c r="G21" s="37">
        <f>E21</f>
        <v>720570.10126666608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1" t="s">
        <v>31</v>
      </c>
      <c r="C23" s="82"/>
      <c r="D23" s="83"/>
      <c r="E23" s="37">
        <f>'Fane 9. Kontrol af PL2015'!G36</f>
        <v>1081431.4899999946</v>
      </c>
      <c r="F23" s="38" t="s">
        <v>4</v>
      </c>
      <c r="G23" s="37">
        <f>E23</f>
        <v>1081431.4899999946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52850977.618582286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17435364.801369198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34281390.485455692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562670.42201980739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52279425.708844699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51716755.286824889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0.81896714079420485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423543.23208404554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17435364.801369198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348707.29602738394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34281390.485455692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311960.65341764683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660667.94944503077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-81416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503538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-584954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-146238.5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10</v>
      </c>
      <c r="E10" s="46">
        <v>174600</v>
      </c>
      <c r="F10" s="10">
        <f>E10/D10</f>
        <v>17460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10987.14</v>
      </c>
      <c r="F11" s="10">
        <f t="shared" ref="F11:F27" si="0">E11/D11</f>
        <v>146.49519999999998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10</v>
      </c>
      <c r="E12" s="46">
        <v>5218.6499999999996</v>
      </c>
      <c r="F12" s="10">
        <f t="shared" si="0"/>
        <v>521.86500000000001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20</v>
      </c>
      <c r="E13" s="46">
        <v>78266.77</v>
      </c>
      <c r="F13" s="10">
        <f t="shared" si="0"/>
        <v>3913.3385000000003</v>
      </c>
      <c r="G13" s="3" t="s">
        <v>4</v>
      </c>
      <c r="H13" s="1"/>
    </row>
    <row r="14" spans="1:8" x14ac:dyDescent="0.25">
      <c r="A14" s="1"/>
      <c r="B14" s="50" t="s">
        <v>108</v>
      </c>
      <c r="C14" s="47">
        <v>2015</v>
      </c>
      <c r="D14" s="47">
        <v>20</v>
      </c>
      <c r="E14" s="46">
        <v>292799.3</v>
      </c>
      <c r="F14" s="10">
        <f t="shared" si="0"/>
        <v>14639.965</v>
      </c>
      <c r="G14" s="3" t="s">
        <v>4</v>
      </c>
      <c r="H14" s="1"/>
    </row>
    <row r="15" spans="1:8" x14ac:dyDescent="0.25">
      <c r="A15" s="1"/>
      <c r="B15" s="50" t="s">
        <v>108</v>
      </c>
      <c r="C15" s="47">
        <v>2015</v>
      </c>
      <c r="D15" s="47">
        <v>20</v>
      </c>
      <c r="E15" s="46">
        <v>281443.62</v>
      </c>
      <c r="F15" s="10">
        <f t="shared" si="0"/>
        <v>14072.181</v>
      </c>
      <c r="G15" s="3" t="s">
        <v>4</v>
      </c>
      <c r="H15" s="1"/>
    </row>
    <row r="16" spans="1:8" x14ac:dyDescent="0.25">
      <c r="A16" s="1"/>
      <c r="B16" s="50" t="s">
        <v>105</v>
      </c>
      <c r="C16" s="47">
        <v>2015</v>
      </c>
      <c r="D16" s="47">
        <v>10</v>
      </c>
      <c r="E16" s="46">
        <v>693220.67</v>
      </c>
      <c r="F16" s="10">
        <f t="shared" si="0"/>
        <v>69322.06700000001</v>
      </c>
      <c r="G16" s="3" t="s">
        <v>4</v>
      </c>
      <c r="H16" s="1"/>
    </row>
    <row r="17" spans="1:8" x14ac:dyDescent="0.25">
      <c r="A17" s="1"/>
      <c r="B17" s="50" t="s">
        <v>106</v>
      </c>
      <c r="C17" s="47">
        <v>2015</v>
      </c>
      <c r="D17" s="47">
        <v>75</v>
      </c>
      <c r="E17" s="46">
        <v>7465216.7999999998</v>
      </c>
      <c r="F17" s="10">
        <f t="shared" si="0"/>
        <v>99536.224000000002</v>
      </c>
      <c r="G17" s="3" t="s">
        <v>4</v>
      </c>
      <c r="H17" s="1"/>
    </row>
    <row r="18" spans="1:8" x14ac:dyDescent="0.25">
      <c r="A18" s="1"/>
      <c r="B18" s="50" t="s">
        <v>109</v>
      </c>
      <c r="C18" s="47">
        <v>2015</v>
      </c>
      <c r="D18" s="47">
        <v>75</v>
      </c>
      <c r="E18" s="46">
        <v>4441523.2300000004</v>
      </c>
      <c r="F18" s="10">
        <f t="shared" si="0"/>
        <v>59220.309733333343</v>
      </c>
      <c r="G18" s="3" t="s">
        <v>4</v>
      </c>
      <c r="H18" s="1"/>
    </row>
    <row r="19" spans="1:8" x14ac:dyDescent="0.25">
      <c r="A19" s="1"/>
      <c r="B19" s="50" t="s">
        <v>110</v>
      </c>
      <c r="C19" s="47">
        <v>2015</v>
      </c>
      <c r="D19" s="47">
        <v>20</v>
      </c>
      <c r="E19" s="46">
        <v>8250166.96</v>
      </c>
      <c r="F19" s="10">
        <f t="shared" si="0"/>
        <v>412508.348</v>
      </c>
      <c r="G19" s="3" t="s">
        <v>4</v>
      </c>
      <c r="H19" s="1"/>
    </row>
    <row r="20" spans="1:8" x14ac:dyDescent="0.25">
      <c r="A20" s="1"/>
      <c r="B20" s="50" t="s">
        <v>111</v>
      </c>
      <c r="C20" s="47">
        <v>2015</v>
      </c>
      <c r="D20" s="47">
        <v>5</v>
      </c>
      <c r="E20" s="46">
        <v>78897.95</v>
      </c>
      <c r="F20" s="10">
        <f t="shared" si="0"/>
        <v>15779.59</v>
      </c>
      <c r="G20" s="3" t="s">
        <v>4</v>
      </c>
      <c r="H20" s="1"/>
    </row>
    <row r="21" spans="1:8" x14ac:dyDescent="0.25">
      <c r="A21" s="1"/>
      <c r="B21" s="50" t="s">
        <v>112</v>
      </c>
      <c r="C21" s="47">
        <v>2015</v>
      </c>
      <c r="D21" s="47">
        <v>5</v>
      </c>
      <c r="E21" s="46">
        <v>11817.13</v>
      </c>
      <c r="F21" s="10">
        <f t="shared" si="0"/>
        <v>2363.4259999999999</v>
      </c>
      <c r="G21" s="3" t="s">
        <v>4</v>
      </c>
      <c r="H21" s="1"/>
    </row>
    <row r="22" spans="1:8" x14ac:dyDescent="0.25">
      <c r="A22" s="1"/>
      <c r="B22" s="50" t="s">
        <v>113</v>
      </c>
      <c r="C22" s="47">
        <v>2015</v>
      </c>
      <c r="D22" s="47">
        <v>5</v>
      </c>
      <c r="E22" s="46">
        <v>6939.5</v>
      </c>
      <c r="F22" s="10">
        <f t="shared" si="0"/>
        <v>1387.9</v>
      </c>
      <c r="G22" s="3" t="s">
        <v>4</v>
      </c>
      <c r="H22" s="1"/>
    </row>
    <row r="23" spans="1:8" x14ac:dyDescent="0.25">
      <c r="A23" s="1"/>
      <c r="B23" s="50" t="s">
        <v>114</v>
      </c>
      <c r="C23" s="47">
        <v>2015</v>
      </c>
      <c r="D23" s="47">
        <v>5</v>
      </c>
      <c r="E23" s="46">
        <v>19882</v>
      </c>
      <c r="F23" s="10">
        <f t="shared" si="0"/>
        <v>3976.4</v>
      </c>
      <c r="G23" s="3" t="s">
        <v>4</v>
      </c>
      <c r="H23" s="1"/>
    </row>
    <row r="24" spans="1:8" x14ac:dyDescent="0.25">
      <c r="A24" s="1"/>
      <c r="B24" s="50" t="s">
        <v>115</v>
      </c>
      <c r="C24" s="47">
        <v>2015</v>
      </c>
      <c r="D24" s="47">
        <v>5</v>
      </c>
      <c r="E24" s="46">
        <v>8696</v>
      </c>
      <c r="F24" s="10">
        <f t="shared" si="0"/>
        <v>1739.2</v>
      </c>
      <c r="G24" s="3" t="s">
        <v>4</v>
      </c>
      <c r="H24" s="1"/>
    </row>
    <row r="25" spans="1:8" x14ac:dyDescent="0.25">
      <c r="A25" s="1"/>
      <c r="B25" s="50" t="s">
        <v>116</v>
      </c>
      <c r="C25" s="47">
        <v>2015</v>
      </c>
      <c r="D25" s="47">
        <v>5</v>
      </c>
      <c r="E25" s="46">
        <v>202268</v>
      </c>
      <c r="F25" s="10">
        <f t="shared" si="0"/>
        <v>40453.599999999999</v>
      </c>
      <c r="G25" s="3" t="s">
        <v>4</v>
      </c>
      <c r="H25" s="1"/>
    </row>
    <row r="26" spans="1:8" x14ac:dyDescent="0.25">
      <c r="A26" s="1"/>
      <c r="B26" s="50" t="s">
        <v>117</v>
      </c>
      <c r="C26" s="47">
        <v>2015</v>
      </c>
      <c r="D26" s="47">
        <v>5</v>
      </c>
      <c r="E26" s="46">
        <v>50312</v>
      </c>
      <c r="F26" s="10">
        <f t="shared" si="0"/>
        <v>10062.4</v>
      </c>
      <c r="G26" s="3" t="s">
        <v>4</v>
      </c>
      <c r="H26" s="1"/>
    </row>
    <row r="27" spans="1:8" x14ac:dyDescent="0.25">
      <c r="A27" s="1"/>
      <c r="B27" s="50" t="s">
        <v>118</v>
      </c>
      <c r="C27" s="47">
        <v>2015</v>
      </c>
      <c r="D27" s="47">
        <v>50</v>
      </c>
      <c r="E27" s="46">
        <v>30601.56</v>
      </c>
      <c r="F27" s="10">
        <f t="shared" si="0"/>
        <v>612.03120000000001</v>
      </c>
      <c r="G27" s="3" t="s">
        <v>4</v>
      </c>
      <c r="H27" s="1"/>
    </row>
    <row r="28" spans="1:8" x14ac:dyDescent="0.25">
      <c r="A28" s="1"/>
      <c r="B28" s="93" t="s">
        <v>119</v>
      </c>
      <c r="C28" s="94"/>
      <c r="D28" s="94"/>
      <c r="E28" s="95"/>
      <c r="F28" s="18">
        <f>SUM(F10:F27)</f>
        <v>767715.3406333332</v>
      </c>
      <c r="G28" s="8" t="s">
        <v>4</v>
      </c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</sheetData>
  <sheetProtection password="C6BD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637516.81999999995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924100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-286583.18000000005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2414160.5499999998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2100000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314160.54999999981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112229.05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250000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-137770.95000000001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360000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344667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2015'!F28</f>
        <v>767715.3406333332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830763.68126666639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44537783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26415034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2185995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-13446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786667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29374250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711064.6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711064.6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-2586703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-15754789.279999999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-14427446.73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-10987.14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-377000.7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-33156926.850000001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-3071612.25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120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121</v>
      </c>
      <c r="C32" s="114"/>
      <c r="D32" s="115"/>
      <c r="E32" s="46">
        <v>42660616.920000002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795734.59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43456351.510000005</v>
      </c>
      <c r="F35" s="6" t="s">
        <v>4</v>
      </c>
      <c r="G35" s="17">
        <f>-E35</f>
        <v>-43456351.510000005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1081431.4899999946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2016-12-13T11:11:16Z</dcterms:modified>
</cp:coreProperties>
</file>