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C17" i="4" l="1"/>
  <c r="F9" i="2" l="1"/>
  <c r="F10" i="2"/>
  <c r="F11" i="2"/>
  <c r="F12" i="2"/>
  <c r="F13" i="2"/>
  <c r="C25" i="8" l="1"/>
  <c r="E31" i="19" l="1"/>
  <c r="C36" i="19" l="1"/>
  <c r="E36" i="19" s="1"/>
  <c r="F24" i="7" l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1" i="8" s="1"/>
  <c r="E31" i="8" s="1"/>
  <c r="F8" i="2" l="1"/>
  <c r="F8" i="7"/>
  <c r="F23" i="7" s="1"/>
  <c r="F14" i="2" l="1"/>
  <c r="C9" i="10" s="1"/>
  <c r="C15" i="11" l="1"/>
  <c r="C28" i="8" s="1"/>
  <c r="C23" i="4"/>
  <c r="C26" i="8" s="1"/>
  <c r="C27" i="3"/>
  <c r="C24" i="8" s="1"/>
  <c r="F25" i="7"/>
  <c r="C18" i="8" s="1"/>
  <c r="C21" i="3"/>
  <c r="C23" i="8" s="1"/>
  <c r="C10" i="3"/>
  <c r="C21" i="8" s="1"/>
  <c r="C10" i="10"/>
  <c r="C17" i="8" s="1"/>
  <c r="F16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<sst xmlns="http://schemas.openxmlformats.org/spreadsheetml/2006/main" count="447" uniqueCount="216">
  <si>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</si>
  <si>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</si>
  <si>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</si>
  <si>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</si>
  <si>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</si>
  <si>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</si>
  <si>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</si>
  <si>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</si>
  <si>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</si>
  <si>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</si>
  <si>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</si>
  <si>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</si>
  <si>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</si>
  <si>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</si>
  <si>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</si>
  <si>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</si>
  <si>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</si>
  <si>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</si>
  <si>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</si>
  <si>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</si>
  <si>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</si>
  <si>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</si>
  <si>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</si>
  <si>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</si>
  <si>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</si>
  <si>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</si>
  <si>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</si>
  <si>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</si>
  <si>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</si>
  <si>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</si>
  <si>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</si>
  <si>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</si>
  <si>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</si>
  <si>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</si>
  <si>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</si>
  <si>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</si>
  <si>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</si>
  <si>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</si>
  <si>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</si>
  <si>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</si>
  <si>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</si>
  <si>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</si>
  <si>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</si>
  <si>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</si>
  <si>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</si>
  <si>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</si>
  <si>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</si>
  <si>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</si>
  <si>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</si>
  <si>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</si>
  <si>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</si>
  <si>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</si>
  <si>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</si>
  <si>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</si>
  <si>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</si>
  <si>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</si>
  <si>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</si>
  <si>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</si>
  <si>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</si>
  <si>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</si>
  <si>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</si>
  <si>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</si>
  <si>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</si>
  <si>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</si>
  <si>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</si>
  <si>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</si>
  <si>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</si>
  <si>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</si>
  <si>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</si>
  <si>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</si>
  <si>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</si>
  <si>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</si>
  <si>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</si>
  <si>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</si>
  <si>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</si>
  <si>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</si>
  <si>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</si>
  <si>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</si>
  <si>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</si>
  <si>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</si>
  <si>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</si>
  <si>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</si>
  <si>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</si>
  <si>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</si>
  <si>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</si>
  <si>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</si>
  <si>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</si>
  <si>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</si>
  <si>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</si>
  <si>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</si>
  <si>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</si>
  <si>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</si>
  <si>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</si>
  <si>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</si>
  <si>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</si>
  <si>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</si>
  <si>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</si>
  <si>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</si>
  <si>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</si>
  <si>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</si>
  <si>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</si>
  <si>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</si>
  <si>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</si>
  <si>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</si>
  <si>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</si>
  <si>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</si>
  <si>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</si>
  <si>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</si>
  <si>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</si>
  <si>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</si>
  <si>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</si>
  <si>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</si>
  <si>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</si>
  <si>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</si>
  <si>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</si>
  <si>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</si>
  <si>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</si>
  <si>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</si>
  <si>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</si>
  <si>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</si>
  <si>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</si>
  <si>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</si>
  <si>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</si>
  <si>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</si>
  <si>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</si>
  <si>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</si>
  <si>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</si>
  <si>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</si>
  <si>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</si>
  <si>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</si>
  <si>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</si>
  <si>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</si>
  <si>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</si>
  <si>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</si>
  <si>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</si>
  <si>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</si>
  <si>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</si>
  <si>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</si>
  <si>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</si>
  <si>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</si>
  <si>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</si>
  <si>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</si>
  <si>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</si>
  <si>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</si>
  <si>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</si>
  <si>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</si>
  <si>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</si>
  <si>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</si>
  <si>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</si>
  <si>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</si>
  <si>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</si>
  <si>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</si>
  <si>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</si>
  <si>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</si>
  <si>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</si>
  <si>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</si>
  <si>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</si>
  <si>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</si>
  <si>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</si>
  <si>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</si>
  <si>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</si>
  <si>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</si>
  <si>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</si>
  <si>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</si>
  <si>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</si>
  <si>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</si>
  <si>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</si>
  <si>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</si>
  <si>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</si>
  <si>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</si>
  <si>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</si>
  <si>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</si>
  <si>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</si>
  <si>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</si>
  <si>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</si>
  <si>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</si>
  <si>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</si>
  <si>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</si>
  <si>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</si>
  <si>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</si>
  <si>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</si>
  <si>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</si>
  <si>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</si>
  <si>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Stik på ledningsnet, Konstruktioner</t>
  </si>
  <si>
    <t>2014</t>
  </si>
  <si>
    <t>75</t>
  </si>
  <si>
    <t>Ø110 mm &lt; Ledningsnet ≤ Ø 250 mm</t>
  </si>
  <si>
    <t xml:space="preserve">Afregningsmålere, mekaniske </t>
  </si>
  <si>
    <t>8</t>
  </si>
  <si>
    <t>SRO anlæg</t>
  </si>
  <si>
    <t>10</t>
  </si>
  <si>
    <t>Ejendomsskatter</t>
  </si>
  <si>
    <t>Køb af ydelser og produkter, der er omfattet af prisloftreguleringen, hos et andet selskab</t>
  </si>
  <si>
    <t>Dokumenteret Drikkevandssikkerhed (DDS)</t>
  </si>
  <si>
    <t>Energi- og Vandværkstedet</t>
  </si>
  <si>
    <t>Vandbesparende tiltag</t>
  </si>
  <si>
    <t>Områdeundersøgelser</t>
  </si>
  <si>
    <t>Adgangskontrol/terrorsikring</t>
  </si>
  <si>
    <t>Tilbagestrømssikring</t>
  </si>
  <si>
    <t>Overholdelse af indvindingstilladelser</t>
  </si>
  <si>
    <t>Blødt vand</t>
  </si>
  <si>
    <t>Ekstra vandkvalitetsydelser</t>
  </si>
  <si>
    <t>UV-behandling</t>
  </si>
  <si>
    <t>2015</t>
  </si>
  <si>
    <t>Behandlingsanlæg, kalk anlæg</t>
  </si>
  <si>
    <t>25</t>
  </si>
  <si>
    <t>Boring (inkl. etablering, forerør, filter og prøvepumpning)</t>
  </si>
  <si>
    <t>30</t>
  </si>
  <si>
    <t>Ledningsnet &gt; Ø 500 mm</t>
  </si>
  <si>
    <t>SRO-anlæg, vandværk</t>
  </si>
  <si>
    <t>Ventiler på ledningsnet &gt; Ø 500 mm</t>
  </si>
  <si>
    <t>5</t>
  </si>
  <si>
    <t>2016</t>
  </si>
  <si>
    <t>Udvikling af GIS</t>
  </si>
  <si>
    <t>HOFOR Vand Brøndby AS</t>
  </si>
  <si>
    <t>V087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</si>
</sst>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215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84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Brøndby AS</v>
      </c>
      <c r="B1" s="56"/>
      <c r="C1" s="56"/>
      <c r="D1" s="56"/>
      <c r="E1" s="56"/>
    </row>
    <row r="2" spans="1:5" x14ac:dyDescent="0.25">
      <c r="A2" s="220" t="str">
        <f>'1. Forside'!A2</f>
        <v>V087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193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194</v>
      </c>
      <c r="C8" s="51">
        <v>60000</v>
      </c>
      <c r="D8" s="190" t="s">
        <v>0</v>
      </c>
      <c r="E8" s="56"/>
    </row>
    <row r="9" spans="1:5" x14ac:dyDescent="0.25">
      <c r="A9" s="56"/>
      <c r="B9" s="212" t="s">
        <v>195</v>
      </c>
      <c r="C9" s="51">
        <v>50000</v>
      </c>
      <c r="D9" s="190" t="s">
        <v>0</v>
      </c>
      <c r="E9" s="56"/>
    </row>
    <row r="10" spans="1:5" x14ac:dyDescent="0.25">
      <c r="A10" s="56"/>
      <c r="B10" s="212" t="s">
        <v>196</v>
      </c>
      <c r="C10" s="51">
        <v>10000</v>
      </c>
      <c r="D10" s="190" t="s">
        <v>0</v>
      </c>
      <c r="E10" s="56"/>
    </row>
    <row r="11" spans="1:5" x14ac:dyDescent="0.25">
      <c r="A11" s="56"/>
      <c r="B11" s="212" t="s">
        <v>197</v>
      </c>
      <c r="C11" s="51">
        <v>30000</v>
      </c>
      <c r="D11" s="190" t="s">
        <v>0</v>
      </c>
      <c r="E11" s="56"/>
    </row>
    <row r="12" spans="1:5" x14ac:dyDescent="0.25">
      <c r="A12" s="56"/>
      <c r="B12" s="212" t="s">
        <v>198</v>
      </c>
      <c r="C12" s="51">
        <v>60000</v>
      </c>
      <c r="D12" s="190" t="s">
        <v>0</v>
      </c>
      <c r="E12" s="56"/>
    </row>
    <row r="13" spans="1:5" x14ac:dyDescent="0.25">
      <c r="A13" s="56"/>
      <c r="B13" s="212" t="s">
        <v>199</v>
      </c>
      <c r="C13" s="51">
        <v>90000</v>
      </c>
      <c r="D13" s="190" t="s">
        <v>0</v>
      </c>
      <c r="E13" s="56"/>
    </row>
    <row r="14" spans="1:5" x14ac:dyDescent="0.25">
      <c r="A14" s="56"/>
      <c r="B14" s="212" t="s">
        <v>200</v>
      </c>
      <c r="C14" s="51">
        <v>1000000</v>
      </c>
      <c r="D14" s="190" t="s">
        <v>0</v>
      </c>
      <c r="E14" s="56"/>
    </row>
    <row r="15" spans="1:5" x14ac:dyDescent="0.25">
      <c r="A15" s="56"/>
      <c r="B15" s="212" t="s">
        <v>201</v>
      </c>
      <c r="C15" s="51">
        <v>40000</v>
      </c>
      <c r="D15" s="190" t="s">
        <v>0</v>
      </c>
      <c r="E15" s="56"/>
    </row>
    <row r="16" spans="1:5" x14ac:dyDescent="0.25">
      <c r="A16" s="56"/>
      <c r="B16" s="212" t="s">
        <v>202</v>
      </c>
      <c r="C16" s="51">
        <v>38000</v>
      </c>
      <c r="D16" s="190" t="s">
        <v>0</v>
      </c>
      <c r="E16" s="56"/>
    </row>
    <row r="17" spans="1:5" x14ac:dyDescent="0.25">
      <c r="A17" s="56"/>
      <c r="B17" s="54" t="s">
        <v>36</v>
      </c>
      <c r="C17" s="55">
        <f>SUM(C7:C16)</f>
        <v>1428000</v>
      </c>
      <c r="D17" s="191" t="s">
        <v>0</v>
      </c>
      <c r="E17" s="56"/>
    </row>
    <row r="18" spans="1:5" x14ac:dyDescent="0.25">
      <c r="A18" s="56"/>
      <c r="B18" s="56"/>
      <c r="C18" s="182"/>
      <c r="D18" s="56"/>
      <c r="E18" s="56"/>
    </row>
    <row r="19" spans="1:5" x14ac:dyDescent="0.25">
      <c r="A19" s="56"/>
      <c r="B19" s="56"/>
      <c r="C19" s="182"/>
      <c r="D19" s="56"/>
      <c r="E19" s="56"/>
    </row>
    <row r="20" spans="1:5" ht="27.2" customHeight="1" x14ac:dyDescent="0.25">
      <c r="A20" s="56"/>
      <c r="B20" s="20" t="s">
        <v>147</v>
      </c>
      <c r="C20" s="192"/>
      <c r="D20" s="189"/>
      <c r="E20" s="56"/>
    </row>
    <row r="21" spans="1:5" ht="16.7" customHeight="1" x14ac:dyDescent="0.25">
      <c r="A21" s="56"/>
      <c r="B21" s="108" t="s">
        <v>148</v>
      </c>
      <c r="C21" s="19">
        <v>990872</v>
      </c>
      <c r="D21" s="151" t="s">
        <v>0</v>
      </c>
      <c r="E21" s="56"/>
    </row>
    <row r="22" spans="1:5" ht="16.7" customHeight="1" x14ac:dyDescent="0.25">
      <c r="A22" s="56"/>
      <c r="B22" s="108" t="s">
        <v>149</v>
      </c>
      <c r="C22" s="40">
        <v>1580000</v>
      </c>
      <c r="D22" s="151" t="s">
        <v>0</v>
      </c>
      <c r="E22" s="56"/>
    </row>
    <row r="23" spans="1:5" x14ac:dyDescent="0.25">
      <c r="A23" s="56"/>
      <c r="B23" s="28" t="s">
        <v>150</v>
      </c>
      <c r="C23" s="55">
        <f>C21-C22</f>
        <v>-589128</v>
      </c>
      <c r="D23" s="153" t="s">
        <v>0</v>
      </c>
      <c r="E23" s="56"/>
    </row>
    <row r="24" spans="1:5" ht="15.75" x14ac:dyDescent="0.25">
      <c r="A24" s="56"/>
      <c r="B24" s="193"/>
      <c r="C24" s="56"/>
      <c r="D24" s="56"/>
      <c r="E24" s="56"/>
    </row>
    <row r="25" spans="1:5" ht="15.75" x14ac:dyDescent="0.25">
      <c r="A25" s="56"/>
      <c r="B25" s="193"/>
      <c r="C25" s="56"/>
      <c r="D25" s="56"/>
      <c r="E25" s="56"/>
    </row>
    <row r="26" spans="1:5" ht="15.75" x14ac:dyDescent="0.25">
      <c r="A26" s="56"/>
      <c r="B26" s="193"/>
      <c r="C26" s="56"/>
      <c r="D26" s="56"/>
      <c r="E26" s="56"/>
    </row>
    <row r="27" spans="1:5" ht="15.75" hidden="1" x14ac:dyDescent="0.25">
      <c r="B27" s="194"/>
      <c r="E27" s="195"/>
    </row>
    <row r="28" spans="1:5" ht="15.75" hidden="1" x14ac:dyDescent="0.25">
      <c r="B28" s="195"/>
      <c r="C28" s="195"/>
    </row>
    <row r="29" spans="1:5" ht="15.75" hidden="1" x14ac:dyDescent="0.25">
      <c r="B29" s="195"/>
      <c r="E29" s="195"/>
    </row>
    <row r="30" spans="1:5" ht="15.75" hidden="1" x14ac:dyDescent="0.25">
      <c r="B30" s="195"/>
      <c r="D30" s="195"/>
    </row>
    <row r="31" spans="1:5" ht="15.75" hidden="1" x14ac:dyDescent="0.25">
      <c r="B31" s="195"/>
      <c r="C31" s="195"/>
    </row>
    <row r="32" spans="1:5" ht="15.75" hidden="1" x14ac:dyDescent="0.25">
      <c r="B32" s="195"/>
      <c r="C32" s="195"/>
    </row>
    <row r="33" spans="2:4" ht="15.75" hidden="1" x14ac:dyDescent="0.25">
      <c r="B33" s="195"/>
      <c r="D33" s="195"/>
    </row>
    <row r="34" spans="2:4" ht="15.75" hidden="1" x14ac:dyDescent="0.25">
      <c r="B34" s="195"/>
      <c r="D34" s="195"/>
    </row>
    <row r="35" spans="2:4" ht="15.75" hidden="1" x14ac:dyDescent="0.25">
      <c r="B35" s="195"/>
      <c r="D35" s="195"/>
    </row>
    <row r="36" spans="2:4" ht="15.75" hidden="1" x14ac:dyDescent="0.25">
      <c r="B36" s="194"/>
      <c r="C36" s="194"/>
    </row>
    <row r="37" spans="2:4" hidden="1" x14ac:dyDescent="0.25"/>
    <row r="38" spans="2:4" hidden="1" x14ac:dyDescent="0.25"/>
    <row r="39" spans="2:4" hidden="1" x14ac:dyDescent="0.25"/>
    <row r="40" spans="2:4" hidden="1" x14ac:dyDescent="0.25"/>
    <row r="41" spans="2:4" hidden="1" x14ac:dyDescent="0.25"/>
    <row r="42" spans="2:4" hidden="1" x14ac:dyDescent="0.25"/>
    <row r="43" spans="2:4" hidden="1" x14ac:dyDescent="0.25"/>
    <row r="44" spans="2:4" hidden="1" x14ac:dyDescent="0.25"/>
    <row r="45" spans="2:4" hidden="1" x14ac:dyDescent="0.25"/>
    <row r="46" spans="2:4" hidden="1" x14ac:dyDescent="0.25"/>
    <row r="47" spans="2:4" hidden="1" x14ac:dyDescent="0.25"/>
    <row r="48" spans="2:4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idden="1" x14ac:dyDescent="0.25"/>
    <row r="56" spans="2:2" hidden="1" x14ac:dyDescent="0.25"/>
    <row r="57" spans="2:2" hidden="1" x14ac:dyDescent="0.25"/>
    <row r="58" spans="2:2" hidden="1" x14ac:dyDescent="0.25"/>
    <row r="59" spans="2:2" hidden="1" x14ac:dyDescent="0.25"/>
    <row r="60" spans="2:2" hidden="1" x14ac:dyDescent="0.25"/>
    <row r="61" spans="2:2" hidden="1" x14ac:dyDescent="0.25"/>
    <row r="62" spans="2:2" ht="15.75" hidden="1" x14ac:dyDescent="0.25">
      <c r="B62" s="195"/>
    </row>
    <row r="63" spans="2:2" ht="15.75" hidden="1" x14ac:dyDescent="0.25">
      <c r="B63" s="195"/>
    </row>
    <row r="64" spans="2:2" ht="15.75" hidden="1" x14ac:dyDescent="0.25">
      <c r="B64" s="195"/>
    </row>
    <row r="65" spans="1:5" ht="15.75" hidden="1" x14ac:dyDescent="0.25">
      <c r="B65" s="195"/>
    </row>
    <row r="66" spans="1:5" ht="15.75" hidden="1" x14ac:dyDescent="0.25">
      <c r="B66" s="195"/>
    </row>
    <row r="67" spans="1:5" ht="15.75" hidden="1" x14ac:dyDescent="0.25">
      <c r="B67" s="195"/>
    </row>
    <row r="68" spans="1:5" ht="15.75" hidden="1" x14ac:dyDescent="0.25">
      <c r="B68" s="195"/>
    </row>
    <row r="69" spans="1:5" ht="15.75" hidden="1" x14ac:dyDescent="0.25">
      <c r="B69" s="195"/>
    </row>
    <row r="70" spans="1:5" ht="15.75" hidden="1" x14ac:dyDescent="0.25">
      <c r="B70" s="195"/>
    </row>
    <row r="71" spans="1:5" ht="15.75" hidden="1" x14ac:dyDescent="0.25">
      <c r="B71" s="194"/>
    </row>
    <row r="72" spans="1:5" hidden="1" x14ac:dyDescent="0.25"/>
    <row r="73" spans="1:5" hidden="1" x14ac:dyDescent="0.25"/>
    <row r="74" spans="1:5" hidden="1" x14ac:dyDescent="0.25">
      <c r="A74" s="185"/>
      <c r="B74" s="185"/>
      <c r="C74" s="185"/>
      <c r="D74" s="185"/>
      <c r="E74" s="185"/>
    </row>
    <row r="75" spans="1:5" hidden="1" x14ac:dyDescent="0.25">
      <c r="A75" s="185"/>
      <c r="B75" s="185"/>
      <c r="C75" s="185"/>
      <c r="D75" s="185"/>
      <c r="E75" s="185"/>
    </row>
    <row r="76" spans="1:5" hidden="1" x14ac:dyDescent="0.25">
      <c r="A76" s="185"/>
      <c r="B76" s="185"/>
      <c r="C76" s="185"/>
      <c r="D76" s="185"/>
      <c r="E76" s="185"/>
    </row>
    <row r="77" spans="1:5" hidden="1" x14ac:dyDescent="0.25">
      <c r="A77" s="185"/>
      <c r="B77" s="185"/>
      <c r="C77" s="185"/>
      <c r="D77" s="185"/>
      <c r="E77" s="185"/>
    </row>
    <row r="78" spans="1:5" hidden="1" x14ac:dyDescent="0.25">
      <c r="A78" s="185"/>
      <c r="B78" s="185"/>
      <c r="C78" s="185"/>
      <c r="D78" s="185"/>
      <c r="E78" s="185"/>
    </row>
    <row r="79" spans="1:5" hidden="1" x14ac:dyDescent="0.25">
      <c r="A79" s="185"/>
      <c r="B79" s="185"/>
      <c r="C79" s="185"/>
      <c r="D79" s="185"/>
      <c r="E79" s="185"/>
    </row>
    <row r="80" spans="1:5" hidden="1" x14ac:dyDescent="0.25">
      <c r="A80" s="185"/>
      <c r="B80" s="185"/>
      <c r="C80" s="185"/>
      <c r="D80" s="185"/>
      <c r="E80" s="185"/>
    </row>
    <row r="81" hidden="1" x14ac:dyDescent="0.25"/>
    <row r="82" hidden="1" x14ac:dyDescent="0.25"/>
    <row r="83" hidden="1" x14ac:dyDescent="0.25"/>
    <row r="84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HOFOR Vand Brøndby AS</v>
      </c>
      <c r="B1" s="26"/>
      <c r="C1" s="26"/>
      <c r="D1" s="26"/>
      <c r="E1" s="26"/>
    </row>
    <row r="2" spans="1:5" x14ac:dyDescent="0.25">
      <c r="A2" s="221" t="str">
        <f>'1. Forside'!A2</f>
        <v>V087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462713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28963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433750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268706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-441000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709706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HOFOR Vand Brøndby AS</v>
      </c>
      <c r="B1" s="26"/>
      <c r="C1" s="26"/>
      <c r="D1" s="26"/>
      <c r="E1" s="26"/>
    </row>
    <row r="2" spans="1:5" x14ac:dyDescent="0.25">
      <c r="A2" s="221" t="str">
        <f>'1. Forside'!A2</f>
        <v>V087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-2708886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-2708886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Brøndby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29767037.72986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5869643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534256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-428737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1121070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7096232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-634456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-6406737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-55040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-7096233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29235418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29235418</v>
      </c>
      <c r="D36" s="79" t="s">
        <v>0</v>
      </c>
      <c r="E36" s="10">
        <f>-C36</f>
        <v>-29235418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531619.72986000031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HOFOR Vand Brøndby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V087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377664</v>
      </c>
      <c r="F7" s="222" t="s">
        <v>0</v>
      </c>
      <c r="G7" s="223">
        <v>1977855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377664</v>
      </c>
      <c r="F11" s="226" t="s">
        <v>0</v>
      </c>
      <c r="G11" s="55">
        <f>E11+G7-G8-G9</f>
        <v>2355519</v>
      </c>
      <c r="H11" s="226" t="s">
        <v>0</v>
      </c>
      <c r="I11" s="55">
        <f>G11+I7-I8-I9</f>
        <v>2355519</v>
      </c>
      <c r="J11" s="226" t="s">
        <v>0</v>
      </c>
      <c r="K11" s="55">
        <f>K7-K8-K9+K10+I11</f>
        <v>2355519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HOFOR Vand Brøndby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V087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8129687.3060325049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-30892.81176292352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-406484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7692310.4942695815</v>
      </c>
      <c r="D13" s="79" t="s">
        <v>0</v>
      </c>
      <c r="E13" s="6">
        <f>C13</f>
        <v>7692310.4942695815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5401816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investeringer'!F16</f>
        <v>1032159.1407333332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-925863.05186666665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investeringer'!F25</f>
        <v>1432175.5999999999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6940287.6888666665</v>
      </c>
      <c r="D19" s="79" t="s">
        <v>0</v>
      </c>
      <c r="E19" s="8">
        <f>C19</f>
        <v>6940287.6888666665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5420910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12684525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72000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2428854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servicemål'!C17</f>
        <v>1428000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servicemål'!C23</f>
        <v>-589128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433750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709706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22588617</v>
      </c>
      <c r="D29" s="79" t="s">
        <v>0</v>
      </c>
      <c r="E29" s="6">
        <f>C29</f>
        <v>22588617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531619.72986000031</v>
      </c>
      <c r="D33" s="79" t="s">
        <v>0</v>
      </c>
      <c r="E33" s="12">
        <f>C33</f>
        <v>531619.72986000031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37752834.912996247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1928641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19.574837884809174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12.997914030136375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HOFOR Vand Brøndby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V087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8129687.3060325049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8129687.3060325049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8129687.3060325049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-30892.81176292352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Brøndby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3801441.7843007995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8098794.4942695815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8129687.3060325049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3157570.549663025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406484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HOFOR Vand Brøndby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299545246.04320675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5401816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5401816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6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Brøndby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183</v>
      </c>
      <c r="C8" s="30" t="s">
        <v>184</v>
      </c>
      <c r="D8" s="31" t="s">
        <v>185</v>
      </c>
      <c r="E8" s="32">
        <v>6318845.4299999997</v>
      </c>
      <c r="F8" s="34">
        <f t="shared" ref="F8" si="0">E8/D8</f>
        <v>84251.272400000002</v>
      </c>
      <c r="G8" s="35" t="s">
        <v>0</v>
      </c>
      <c r="H8" s="26"/>
    </row>
    <row r="9" spans="1:8" s="148" customFormat="1" x14ac:dyDescent="0.25">
      <c r="A9" s="26"/>
      <c r="B9" s="29" t="s">
        <v>186</v>
      </c>
      <c r="C9" s="30" t="s">
        <v>184</v>
      </c>
      <c r="D9" s="31" t="s">
        <v>185</v>
      </c>
      <c r="E9" s="32">
        <v>111106.13</v>
      </c>
      <c r="F9" s="34">
        <f t="shared" ref="F9:F13" si="1">E9/D9</f>
        <v>1481.4150666666667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184</v>
      </c>
      <c r="D10" s="31" t="s">
        <v>185</v>
      </c>
      <c r="E10" s="32">
        <v>388782.29</v>
      </c>
      <c r="F10" s="34">
        <f t="shared" si="1"/>
        <v>5183.7638666666662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184</v>
      </c>
      <c r="D11" s="31" t="s">
        <v>188</v>
      </c>
      <c r="E11" s="32">
        <v>440762.76</v>
      </c>
      <c r="F11" s="34">
        <f t="shared" si="1"/>
        <v>55095.345000000001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 t="s">
        <v>184</v>
      </c>
      <c r="D12" s="31" t="s">
        <v>185</v>
      </c>
      <c r="E12" s="32">
        <v>5686837.5300000003</v>
      </c>
      <c r="F12" s="34">
        <f t="shared" si="1"/>
        <v>75824.500400000004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184</v>
      </c>
      <c r="D13" s="31" t="s">
        <v>190</v>
      </c>
      <c r="E13" s="32">
        <v>30658.44</v>
      </c>
      <c r="F13" s="34">
        <f t="shared" si="1"/>
        <v>3065.8440000000001</v>
      </c>
      <c r="G13" s="35" t="s">
        <v>0</v>
      </c>
      <c r="H13" s="26"/>
    </row>
    <row r="14" spans="1:8" s="148" customFormat="1" x14ac:dyDescent="0.25">
      <c r="A14" s="26"/>
      <c r="B14" s="23" t="s">
        <v>71</v>
      </c>
      <c r="C14" s="158"/>
      <c r="D14" s="158"/>
      <c r="E14" s="158"/>
      <c r="F14" s="36">
        <f>SUM(F8:F13)</f>
        <v>224902.14073333333</v>
      </c>
      <c r="G14" s="37" t="s">
        <v>0</v>
      </c>
      <c r="H14" s="26"/>
    </row>
    <row r="15" spans="1:8" s="148" customFormat="1" x14ac:dyDescent="0.25">
      <c r="A15" s="26"/>
      <c r="B15" s="107" t="s">
        <v>133</v>
      </c>
      <c r="C15" s="159"/>
      <c r="D15" s="159"/>
      <c r="E15" s="159"/>
      <c r="F15" s="66">
        <v>807256.99999999988</v>
      </c>
      <c r="G15" s="37" t="s">
        <v>0</v>
      </c>
      <c r="H15" s="26"/>
    </row>
    <row r="16" spans="1:8" s="148" customFormat="1" x14ac:dyDescent="0.25">
      <c r="A16" s="26"/>
      <c r="B16" s="39" t="s">
        <v>68</v>
      </c>
      <c r="C16" s="160"/>
      <c r="D16" s="160"/>
      <c r="E16" s="161"/>
      <c r="F16" s="38">
        <f>F14+F15</f>
        <v>1032159.1407333332</v>
      </c>
      <c r="G16" s="38" t="s">
        <v>0</v>
      </c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hidden="1" x14ac:dyDescent="0.25"/>
    <row r="21" spans="1:8" s="148" customFormat="1" hidden="1" x14ac:dyDescent="0.25"/>
    <row r="22" spans="1:8" s="148" customFormat="1" hidden="1" x14ac:dyDescent="0.25"/>
    <row r="23" spans="1:8" s="148" customFormat="1" ht="14.45" hidden="1" customHeight="1" x14ac:dyDescent="0.25"/>
    <row r="24" spans="1:8" s="148" customFormat="1" ht="14.4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HOFOR Vand Brøndby AS</v>
      </c>
      <c r="B1" s="162"/>
      <c r="C1" s="162"/>
      <c r="D1" s="162"/>
      <c r="E1" s="162"/>
    </row>
    <row r="2" spans="1:5" x14ac:dyDescent="0.25">
      <c r="A2" s="1" t="str">
        <f>'1. Forside'!A2</f>
        <v>V087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687834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687833.33333333326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investeringer'!F14</f>
        <v>224902.14073333333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-925863.05186666665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9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HOFOR Vand Brøndby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V087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187</v>
      </c>
      <c r="C8" s="30" t="s">
        <v>203</v>
      </c>
      <c r="D8" s="31" t="s">
        <v>188</v>
      </c>
      <c r="E8" s="32">
        <v>891000</v>
      </c>
      <c r="F8" s="45">
        <f>E8/D8</f>
        <v>111375</v>
      </c>
      <c r="G8" s="35" t="s">
        <v>0</v>
      </c>
      <c r="H8" s="26"/>
    </row>
    <row r="9" spans="1:8" s="148" customFormat="1" x14ac:dyDescent="0.25">
      <c r="A9" s="26"/>
      <c r="B9" s="29" t="s">
        <v>204</v>
      </c>
      <c r="C9" s="30" t="s">
        <v>203</v>
      </c>
      <c r="D9" s="31" t="s">
        <v>205</v>
      </c>
      <c r="E9" s="32">
        <v>4140000</v>
      </c>
      <c r="F9" s="45">
        <f t="shared" ref="F9:F22" si="0">E9/D9</f>
        <v>165600</v>
      </c>
      <c r="G9" s="35" t="s">
        <v>0</v>
      </c>
      <c r="H9" s="26"/>
    </row>
    <row r="10" spans="1:8" s="148" customFormat="1" x14ac:dyDescent="0.25">
      <c r="A10" s="26"/>
      <c r="B10" s="29" t="s">
        <v>206</v>
      </c>
      <c r="C10" s="30" t="s">
        <v>203</v>
      </c>
      <c r="D10" s="31" t="s">
        <v>207</v>
      </c>
      <c r="E10" s="32">
        <v>2700000</v>
      </c>
      <c r="F10" s="45">
        <f t="shared" si="0"/>
        <v>90000</v>
      </c>
      <c r="G10" s="35" t="s">
        <v>0</v>
      </c>
      <c r="H10" s="26"/>
    </row>
    <row r="11" spans="1:8" s="148" customFormat="1" x14ac:dyDescent="0.25">
      <c r="A11" s="26"/>
      <c r="B11" s="29" t="s">
        <v>208</v>
      </c>
      <c r="C11" s="30" t="s">
        <v>203</v>
      </c>
      <c r="D11" s="31" t="s">
        <v>185</v>
      </c>
      <c r="E11" s="32">
        <v>2025000</v>
      </c>
      <c r="F11" s="45">
        <f t="shared" si="0"/>
        <v>27000</v>
      </c>
      <c r="G11" s="35" t="s">
        <v>0</v>
      </c>
      <c r="H11" s="26"/>
    </row>
    <row r="12" spans="1:8" s="148" customFormat="1" x14ac:dyDescent="0.25">
      <c r="A12" s="26"/>
      <c r="B12" s="29" t="s">
        <v>209</v>
      </c>
      <c r="C12" s="30" t="s">
        <v>203</v>
      </c>
      <c r="D12" s="31" t="s">
        <v>190</v>
      </c>
      <c r="E12" s="32">
        <v>1601084</v>
      </c>
      <c r="F12" s="45">
        <f t="shared" si="0"/>
        <v>160108.4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 t="s">
        <v>203</v>
      </c>
      <c r="D13" s="31" t="s">
        <v>185</v>
      </c>
      <c r="E13" s="32">
        <v>45000</v>
      </c>
      <c r="F13" s="45">
        <f t="shared" si="0"/>
        <v>600</v>
      </c>
      <c r="G13" s="35" t="s">
        <v>0</v>
      </c>
      <c r="H13" s="26"/>
    </row>
    <row r="14" spans="1:8" s="148" customFormat="1" x14ac:dyDescent="0.25">
      <c r="A14" s="26"/>
      <c r="B14" s="29" t="s">
        <v>210</v>
      </c>
      <c r="C14" s="30" t="s">
        <v>203</v>
      </c>
      <c r="D14" s="31" t="s">
        <v>185</v>
      </c>
      <c r="E14" s="32">
        <v>450000</v>
      </c>
      <c r="F14" s="45">
        <f t="shared" si="0"/>
        <v>6000</v>
      </c>
      <c r="G14" s="35" t="s">
        <v>0</v>
      </c>
      <c r="H14" s="26"/>
    </row>
    <row r="15" spans="1:8" s="148" customFormat="1" x14ac:dyDescent="0.25">
      <c r="A15" s="26"/>
      <c r="B15" s="29" t="s">
        <v>213</v>
      </c>
      <c r="C15" s="30" t="s">
        <v>203</v>
      </c>
      <c r="D15" s="31" t="s">
        <v>211</v>
      </c>
      <c r="E15" s="32">
        <v>133191</v>
      </c>
      <c r="F15" s="45">
        <f t="shared" si="0"/>
        <v>26638.2</v>
      </c>
      <c r="G15" s="35" t="s">
        <v>0</v>
      </c>
      <c r="H15" s="26"/>
    </row>
    <row r="16" spans="1:8" s="148" customFormat="1" x14ac:dyDescent="0.25">
      <c r="A16" s="26"/>
      <c r="B16" s="29" t="s">
        <v>187</v>
      </c>
      <c r="C16" s="30" t="s">
        <v>212</v>
      </c>
      <c r="D16" s="31" t="s">
        <v>188</v>
      </c>
      <c r="E16" s="32">
        <v>1748000</v>
      </c>
      <c r="F16" s="45">
        <f t="shared" si="0"/>
        <v>218500</v>
      </c>
      <c r="G16" s="35" t="s">
        <v>0</v>
      </c>
      <c r="H16" s="26"/>
    </row>
    <row r="17" spans="1:8" s="148" customFormat="1" x14ac:dyDescent="0.25">
      <c r="A17" s="26"/>
      <c r="B17" s="29" t="s">
        <v>204</v>
      </c>
      <c r="C17" s="30" t="s">
        <v>212</v>
      </c>
      <c r="D17" s="31" t="s">
        <v>205</v>
      </c>
      <c r="E17" s="32">
        <v>7904000</v>
      </c>
      <c r="F17" s="45">
        <f t="shared" si="0"/>
        <v>316160</v>
      </c>
      <c r="G17" s="35" t="s">
        <v>0</v>
      </c>
      <c r="H17" s="26"/>
    </row>
    <row r="18" spans="1:8" s="148" customFormat="1" x14ac:dyDescent="0.25">
      <c r="A18" s="26"/>
      <c r="B18" s="29" t="s">
        <v>206</v>
      </c>
      <c r="C18" s="30" t="s">
        <v>212</v>
      </c>
      <c r="D18" s="31" t="s">
        <v>207</v>
      </c>
      <c r="E18" s="32">
        <v>2660000</v>
      </c>
      <c r="F18" s="45">
        <f t="shared" si="0"/>
        <v>88666.666666666672</v>
      </c>
      <c r="G18" s="35" t="s">
        <v>0</v>
      </c>
      <c r="H18" s="26"/>
    </row>
    <row r="19" spans="1:8" s="148" customFormat="1" x14ac:dyDescent="0.25">
      <c r="A19" s="26"/>
      <c r="B19" s="29" t="s">
        <v>208</v>
      </c>
      <c r="C19" s="30" t="s">
        <v>212</v>
      </c>
      <c r="D19" s="31" t="s">
        <v>185</v>
      </c>
      <c r="E19" s="32">
        <v>7076550</v>
      </c>
      <c r="F19" s="45">
        <f t="shared" si="0"/>
        <v>94354</v>
      </c>
      <c r="G19" s="35" t="s">
        <v>0</v>
      </c>
      <c r="H19" s="26"/>
    </row>
    <row r="20" spans="1:8" s="148" customFormat="1" x14ac:dyDescent="0.25">
      <c r="A20" s="26"/>
      <c r="B20" s="29" t="s">
        <v>209</v>
      </c>
      <c r="C20" s="30" t="s">
        <v>212</v>
      </c>
      <c r="D20" s="31" t="s">
        <v>190</v>
      </c>
      <c r="E20" s="32">
        <v>1216000</v>
      </c>
      <c r="F20" s="45">
        <f t="shared" si="0"/>
        <v>121600</v>
      </c>
      <c r="G20" s="35" t="s">
        <v>0</v>
      </c>
      <c r="H20" s="26"/>
    </row>
    <row r="21" spans="1:8" s="148" customFormat="1" x14ac:dyDescent="0.25">
      <c r="A21" s="26"/>
      <c r="B21" s="29" t="s">
        <v>183</v>
      </c>
      <c r="C21" s="30" t="s">
        <v>212</v>
      </c>
      <c r="D21" s="31" t="s">
        <v>185</v>
      </c>
      <c r="E21" s="32">
        <v>38000</v>
      </c>
      <c r="F21" s="45">
        <f t="shared" si="0"/>
        <v>506.66666666666669</v>
      </c>
      <c r="G21" s="35" t="s">
        <v>0</v>
      </c>
      <c r="H21" s="26"/>
    </row>
    <row r="22" spans="1:8" s="148" customFormat="1" x14ac:dyDescent="0.25">
      <c r="A22" s="26"/>
      <c r="B22" s="29" t="s">
        <v>210</v>
      </c>
      <c r="C22" s="30" t="s">
        <v>212</v>
      </c>
      <c r="D22" s="31" t="s">
        <v>185</v>
      </c>
      <c r="E22" s="32">
        <v>380000</v>
      </c>
      <c r="F22" s="45">
        <f t="shared" si="0"/>
        <v>5066.666666666667</v>
      </c>
      <c r="G22" s="35" t="s">
        <v>0</v>
      </c>
      <c r="H22" s="26"/>
    </row>
    <row r="23" spans="1:8" s="148" customFormat="1" x14ac:dyDescent="0.25">
      <c r="A23" s="26"/>
      <c r="B23" s="109" t="s">
        <v>72</v>
      </c>
      <c r="C23" s="165"/>
      <c r="D23" s="166"/>
      <c r="E23" s="167"/>
      <c r="F23" s="46">
        <f>SUMIF(C8:C22,"2015",F8:F22)</f>
        <v>587321.59999999998</v>
      </c>
      <c r="G23" s="47" t="s">
        <v>0</v>
      </c>
      <c r="H23" s="26"/>
    </row>
    <row r="24" spans="1:8" s="148" customFormat="1" x14ac:dyDescent="0.25">
      <c r="A24" s="26"/>
      <c r="B24" s="107" t="s">
        <v>131</v>
      </c>
      <c r="C24" s="168"/>
      <c r="D24" s="169"/>
      <c r="E24" s="170"/>
      <c r="F24" s="46">
        <f>SUMIF(C8:C22,"2016",F8:F22)</f>
        <v>844853.99999999988</v>
      </c>
      <c r="G24" s="47" t="s">
        <v>0</v>
      </c>
      <c r="H24" s="26"/>
    </row>
    <row r="25" spans="1:8" s="148" customFormat="1" x14ac:dyDescent="0.25">
      <c r="A25" s="26"/>
      <c r="B25" s="50" t="s">
        <v>36</v>
      </c>
      <c r="C25" s="171"/>
      <c r="D25" s="172"/>
      <c r="E25" s="172"/>
      <c r="F25" s="48">
        <f>F23+F24</f>
        <v>1432175.5999999999</v>
      </c>
      <c r="G25" s="49" t="s">
        <v>0</v>
      </c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26"/>
      <c r="G27" s="26"/>
      <c r="H27" s="26"/>
    </row>
    <row r="28" spans="1:8" s="148" customFormat="1" x14ac:dyDescent="0.25">
      <c r="A28" s="26"/>
      <c r="B28" s="26"/>
      <c r="C28" s="164"/>
      <c r="D28" s="26"/>
      <c r="E28" s="26"/>
      <c r="F28" s="173"/>
      <c r="G28" s="173"/>
      <c r="H28" s="26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t="12" hidden="1" customHeight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HOFOR Vand Brøndby AS</v>
      </c>
      <c r="B1" s="56"/>
      <c r="C1" s="56"/>
      <c r="D1" s="176"/>
      <c r="E1" s="56"/>
    </row>
    <row r="2" spans="1:5" x14ac:dyDescent="0.25">
      <c r="A2" s="220" t="str">
        <f>'1. Forside'!A2</f>
        <v>V087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191</v>
      </c>
      <c r="C8" s="51">
        <v>87910</v>
      </c>
      <c r="D8" s="181" t="s">
        <v>0</v>
      </c>
      <c r="E8" s="56"/>
    </row>
    <row r="9" spans="1:5" x14ac:dyDescent="0.25">
      <c r="A9" s="56"/>
      <c r="B9" s="206" t="s">
        <v>192</v>
      </c>
      <c r="C9" s="51">
        <v>5300000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5420910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12684525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12684525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60000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12000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72000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19254854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16826000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2428854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2015-07-09T09:59:27Z</cp:lastPrinted>
  <dcterms:created xsi:type="dcterms:W3CDTF">2014-01-17T08:54:17Z</dcterms:created>
  <dcterms:modified xsi:type="dcterms:W3CDTF">2015-08-25T10:33:10Z</dcterms:modified>
</cp:coreProperties>
</file>