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C14" i="4" l="1"/>
  <c r="F9" i="2" l="1"/>
  <c r="F10" i="2"/>
  <c r="F11" i="2"/>
  <c r="F12" i="2"/>
  <c r="C25" i="8" l="1"/>
  <c r="E31" i="19" l="1"/>
  <c r="C36" i="19" l="1"/>
  <c r="E36" i="19" s="1"/>
  <c r="F2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1" i="7" s="1"/>
  <c r="F13" i="2" l="1"/>
  <c r="C9" i="10" s="1"/>
  <c r="C15" i="11" l="1"/>
  <c r="C28" i="8" s="1"/>
  <c r="C20" i="4"/>
  <c r="C26" i="8" s="1"/>
  <c r="C28" i="3"/>
  <c r="C24" i="8" s="1"/>
  <c r="F23" i="7"/>
  <c r="C18" i="8" s="1"/>
  <c r="C22" i="3"/>
  <c r="C23" i="8" s="1"/>
  <c r="C11" i="3"/>
  <c r="C21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<sst xmlns="http://schemas.openxmlformats.org/spreadsheetml/2006/main" count="431" uniqueCount="215">
  <si>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</si>
  <si>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</si>
  <si>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</si>
  <si>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</si>
  <si>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</si>
  <si>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</si>
  <si>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</si>
  <si>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</si>
  <si>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</si>
  <si>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</si>
  <si>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</si>
  <si>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</si>
  <si>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</si>
  <si>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</si>
  <si>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</si>
  <si>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</si>
  <si>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</si>
  <si>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</si>
  <si>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</si>
  <si>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</si>
  <si>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</si>
  <si>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</si>
  <si>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</si>
  <si>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</si>
  <si>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</si>
  <si>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</si>
  <si>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</si>
  <si>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</si>
  <si>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</si>
  <si>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</si>
  <si>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</si>
  <si>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</si>
  <si>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</si>
  <si>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</si>
  <si>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</si>
  <si>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</si>
  <si>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</si>
  <si>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</si>
  <si>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</si>
  <si>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</si>
  <si>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</si>
  <si>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</si>
  <si>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</si>
  <si>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</si>
  <si>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</si>
  <si>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</si>
  <si>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</si>
  <si>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</si>
  <si>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</si>
  <si>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</si>
  <si>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</si>
  <si>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</si>
  <si>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</si>
  <si>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</si>
  <si>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</si>
  <si>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</si>
  <si>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</si>
  <si>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</si>
  <si>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</si>
  <si>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</si>
  <si>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</si>
  <si>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</si>
  <si>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</si>
  <si>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</si>
  <si>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</si>
  <si>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</si>
  <si>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</si>
  <si>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</si>
  <si>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</si>
  <si>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</si>
  <si>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</si>
  <si>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</si>
  <si>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</si>
  <si>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</si>
  <si>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</si>
  <si>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</si>
  <si>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</si>
  <si>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</si>
  <si>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</si>
  <si>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</si>
  <si>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</si>
  <si>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</si>
  <si>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</si>
  <si>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</si>
  <si>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</si>
  <si>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</si>
  <si>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</si>
  <si>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</si>
  <si>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</si>
  <si>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</si>
  <si>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</si>
  <si>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</si>
  <si>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</si>
  <si>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</si>
  <si>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</si>
  <si>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</si>
  <si>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</si>
  <si>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</si>
  <si>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</si>
  <si>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</si>
  <si>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</si>
  <si>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</si>
  <si>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</si>
  <si>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</si>
  <si>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</si>
  <si>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</si>
  <si>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</si>
  <si>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</si>
  <si>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</si>
  <si>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</si>
  <si>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</si>
  <si>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</si>
  <si>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</si>
  <si>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</si>
  <si>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</si>
  <si>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</si>
  <si>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</si>
  <si>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</si>
  <si>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</si>
  <si>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</si>
  <si>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</si>
  <si>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</si>
  <si>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</si>
  <si>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</si>
  <si>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</si>
  <si>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</si>
  <si>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</si>
  <si>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</si>
  <si>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</si>
  <si>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</si>
  <si>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</si>
  <si>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</si>
  <si>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</si>
  <si>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</si>
  <si>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</si>
  <si>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</si>
  <si>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</si>
  <si>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</si>
  <si>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</si>
  <si>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</si>
  <si>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</si>
  <si>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</si>
  <si>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</si>
  <si>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</si>
  <si>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</si>
  <si>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</si>
  <si>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</si>
  <si>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</si>
  <si>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</si>
  <si>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</si>
  <si>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</si>
  <si>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</si>
  <si>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</si>
  <si>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</si>
  <si>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</si>
  <si>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</si>
  <si>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</si>
  <si>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</si>
  <si>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</si>
  <si>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</si>
  <si>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</si>
  <si>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</si>
  <si>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</si>
  <si>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</si>
  <si>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</si>
  <si>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</si>
  <si>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</si>
  <si>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</si>
  <si>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</si>
  <si>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</si>
  <si>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</si>
  <si>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</si>
  <si>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</si>
  <si>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</si>
  <si>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</si>
  <si>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</si>
  <si>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</si>
  <si>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</si>
  <si>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</si>
  <si>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</si>
  <si>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</si>
  <si>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</si>
  <si>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</si>
  <si>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</si>
  <si>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</si>
  <si>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</si>
  <si>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</si>
  <si>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</si>
  <si>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</si>
  <si>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</si>
  <si>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</si>
  <si>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Tjenestemandspensioner</t>
  </si>
  <si>
    <t>Ejendomsskatter</t>
  </si>
  <si>
    <t>Køb af ydelser og produkter, der er omfattet af prisloftreguleringen, hos et andet selskab</t>
  </si>
  <si>
    <t xml:space="preserve">kr. </t>
  </si>
  <si>
    <t>Dokumenteret Drikkevands Sikkerhed (DDS)</t>
  </si>
  <si>
    <t>Energi- og Vandværkstedet</t>
  </si>
  <si>
    <t>Vandbesparende tiltag</t>
  </si>
  <si>
    <t>Områdeundersøgelser</t>
  </si>
  <si>
    <t>Adgangskontrol/terrorsikring</t>
  </si>
  <si>
    <t>Tilbagestrømningssikring</t>
  </si>
  <si>
    <t>Overholdelse af indvindingstilladelser</t>
  </si>
  <si>
    <t>2015</t>
  </si>
  <si>
    <t>Beluftningsanlæg, iltningstrappe, Kontruktioner</t>
  </si>
  <si>
    <t>50</t>
  </si>
  <si>
    <t>Ledningsnet &gt; Ø 500 mm</t>
  </si>
  <si>
    <t>Pumpestation (inkl. evt. hydrofor)/trykforøger, Mek./EL</t>
  </si>
  <si>
    <t>25</t>
  </si>
  <si>
    <t>SRO-anlæg, vandværk</t>
  </si>
  <si>
    <t>Ventiler på ledningsnet &gt; Ø 500 mm</t>
  </si>
  <si>
    <t>5</t>
  </si>
  <si>
    <t>2016</t>
  </si>
  <si>
    <t>Udvikling af GIS</t>
  </si>
  <si>
    <t>HOFOR Vand Rødovre AS</t>
  </si>
  <si>
    <t>V092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</si>
</sst>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Rødovre AS</v>
      </c>
      <c r="B1" s="56"/>
      <c r="C1" s="56"/>
      <c r="D1" s="56"/>
      <c r="E1" s="56"/>
    </row>
    <row r="2" spans="1:5" x14ac:dyDescent="0.25">
      <c r="A2" s="220" t="str">
        <f>'1. Forside'!A2</f>
        <v>V092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195</v>
      </c>
      <c r="C7" s="51">
        <v>75000</v>
      </c>
      <c r="D7" s="190" t="s">
        <v>0</v>
      </c>
      <c r="E7" s="56"/>
    </row>
    <row r="8" spans="1:5" x14ac:dyDescent="0.25">
      <c r="A8" s="56"/>
      <c r="B8" s="212" t="s">
        <v>196</v>
      </c>
      <c r="C8" s="51">
        <v>82000</v>
      </c>
      <c r="D8" s="190" t="s">
        <v>0</v>
      </c>
      <c r="E8" s="56"/>
    </row>
    <row r="9" spans="1:5" x14ac:dyDescent="0.25">
      <c r="A9" s="56"/>
      <c r="B9" s="212" t="s">
        <v>197</v>
      </c>
      <c r="C9" s="51">
        <v>50000</v>
      </c>
      <c r="D9" s="190" t="s">
        <v>0</v>
      </c>
      <c r="E9" s="56"/>
    </row>
    <row r="10" spans="1:5" x14ac:dyDescent="0.25">
      <c r="A10" s="56"/>
      <c r="B10" s="212" t="s">
        <v>198</v>
      </c>
      <c r="C10" s="51">
        <v>1180000</v>
      </c>
      <c r="D10" s="190" t="s">
        <v>0</v>
      </c>
      <c r="E10" s="56"/>
    </row>
    <row r="11" spans="1:5" x14ac:dyDescent="0.25">
      <c r="A11" s="56"/>
      <c r="B11" s="212" t="s">
        <v>199</v>
      </c>
      <c r="C11" s="51">
        <v>50000</v>
      </c>
      <c r="D11" s="190" t="s">
        <v>0</v>
      </c>
      <c r="E11" s="56"/>
    </row>
    <row r="12" spans="1:5" x14ac:dyDescent="0.25">
      <c r="A12" s="56"/>
      <c r="B12" s="212" t="s">
        <v>200</v>
      </c>
      <c r="C12" s="51">
        <v>70000</v>
      </c>
      <c r="D12" s="190" t="s">
        <v>0</v>
      </c>
      <c r="E12" s="56"/>
    </row>
    <row r="13" spans="1:5" x14ac:dyDescent="0.25">
      <c r="A13" s="56"/>
      <c r="B13" s="212" t="s">
        <v>201</v>
      </c>
      <c r="C13" s="51">
        <v>70000</v>
      </c>
      <c r="D13" s="190" t="s">
        <v>0</v>
      </c>
      <c r="E13" s="56"/>
    </row>
    <row r="14" spans="1:5" x14ac:dyDescent="0.25">
      <c r="A14" s="56"/>
      <c r="B14" s="54" t="s">
        <v>36</v>
      </c>
      <c r="C14" s="55">
        <f>SUM(C7:C13)</f>
        <v>1577000</v>
      </c>
      <c r="D14" s="191" t="s">
        <v>0</v>
      </c>
      <c r="E14" s="56"/>
    </row>
    <row r="15" spans="1:5" x14ac:dyDescent="0.25">
      <c r="A15" s="56"/>
      <c r="B15" s="56"/>
      <c r="C15" s="182"/>
      <c r="D15" s="56"/>
      <c r="E15" s="56"/>
    </row>
    <row r="16" spans="1:5" x14ac:dyDescent="0.25">
      <c r="A16" s="56"/>
      <c r="B16" s="56"/>
      <c r="C16" s="182"/>
      <c r="D16" s="56"/>
      <c r="E16" s="56"/>
    </row>
    <row r="17" spans="1:5" ht="27.2" customHeight="1" x14ac:dyDescent="0.25">
      <c r="A17" s="56"/>
      <c r="B17" s="20" t="s">
        <v>147</v>
      </c>
      <c r="C17" s="192"/>
      <c r="D17" s="189"/>
      <c r="E17" s="56"/>
    </row>
    <row r="18" spans="1:5" ht="16.7" customHeight="1" x14ac:dyDescent="0.25">
      <c r="A18" s="56"/>
      <c r="B18" s="108" t="s">
        <v>148</v>
      </c>
      <c r="C18" s="19">
        <v>362648</v>
      </c>
      <c r="D18" s="151" t="s">
        <v>0</v>
      </c>
      <c r="E18" s="56"/>
    </row>
    <row r="19" spans="1:5" ht="16.7" customHeight="1" x14ac:dyDescent="0.25">
      <c r="A19" s="56"/>
      <c r="B19" s="108" t="s">
        <v>149</v>
      </c>
      <c r="C19" s="40">
        <v>957000</v>
      </c>
      <c r="D19" s="151" t="s">
        <v>0</v>
      </c>
      <c r="E19" s="56"/>
    </row>
    <row r="20" spans="1:5" x14ac:dyDescent="0.25">
      <c r="A20" s="56"/>
      <c r="B20" s="28" t="s">
        <v>150</v>
      </c>
      <c r="C20" s="55">
        <f>C18-C19</f>
        <v>-594352</v>
      </c>
      <c r="D20" s="153" t="s">
        <v>0</v>
      </c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hidden="1" x14ac:dyDescent="0.25">
      <c r="B24" s="194"/>
      <c r="E24" s="195"/>
    </row>
    <row r="25" spans="1:5" ht="15.75" hidden="1" x14ac:dyDescent="0.25">
      <c r="B25" s="195"/>
      <c r="C25" s="195"/>
    </row>
    <row r="26" spans="1:5" ht="15.75" hidden="1" x14ac:dyDescent="0.25">
      <c r="B26" s="195"/>
      <c r="E26" s="195"/>
    </row>
    <row r="27" spans="1:5" ht="15.75" hidden="1" x14ac:dyDescent="0.25">
      <c r="B27" s="195"/>
      <c r="D27" s="195"/>
    </row>
    <row r="28" spans="1:5" ht="15.75" hidden="1" x14ac:dyDescent="0.25">
      <c r="B28" s="195"/>
      <c r="C28" s="195"/>
    </row>
    <row r="29" spans="1:5" ht="15.75" hidden="1" x14ac:dyDescent="0.25">
      <c r="B29" s="195"/>
      <c r="C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3" ht="15.75" hidden="1" x14ac:dyDescent="0.25">
      <c r="B33" s="194"/>
      <c r="C33" s="194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4"/>
    </row>
    <row r="69" spans="1:5" hidden="1" x14ac:dyDescent="0.25"/>
    <row r="70" spans="1:5" hidden="1" x14ac:dyDescent="0.25"/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Rødovre AS</v>
      </c>
      <c r="B1" s="26"/>
      <c r="C1" s="26"/>
      <c r="D1" s="26"/>
      <c r="E1" s="26"/>
    </row>
    <row r="2" spans="1:5" x14ac:dyDescent="0.25">
      <c r="A2" s="221" t="str">
        <f>'1. Forside'!A2</f>
        <v>V092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420846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378821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42025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-3081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154000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-157081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Rødovre AS</v>
      </c>
      <c r="B1" s="26"/>
      <c r="C1" s="26"/>
      <c r="D1" s="26"/>
      <c r="E1" s="26"/>
    </row>
    <row r="2" spans="1:5" x14ac:dyDescent="0.25">
      <c r="A2" s="221" t="str">
        <f>'1. Forside'!A2</f>
        <v>V092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-8111932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-6803326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-1308606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-1308606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Rødovre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26675050.172514733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2727413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497798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-190306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979990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4014895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84043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84043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-490713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-3608225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-4098938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27654000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27654000</v>
      </c>
      <c r="D36" s="79" t="s">
        <v>0</v>
      </c>
      <c r="E36" s="10">
        <f>-C36</f>
        <v>-27654000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-978949.82748526707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Rødovre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23665</v>
      </c>
      <c r="D7" s="222" t="s">
        <v>0</v>
      </c>
      <c r="E7" s="223">
        <v>1584657</v>
      </c>
      <c r="F7" s="222" t="s">
        <v>0</v>
      </c>
      <c r="G7" s="223">
        <v>3817428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-23665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23665</v>
      </c>
      <c r="D11" s="226" t="s">
        <v>0</v>
      </c>
      <c r="E11" s="55">
        <f>C11+E7-E8-E9</f>
        <v>1608322</v>
      </c>
      <c r="F11" s="226" t="s">
        <v>0</v>
      </c>
      <c r="G11" s="55">
        <f>E11+G7-G8-G9</f>
        <v>5425750</v>
      </c>
      <c r="H11" s="226" t="s">
        <v>0</v>
      </c>
      <c r="I11" s="55">
        <f>G11+I7-I8-I9</f>
        <v>5425750</v>
      </c>
      <c r="J11" s="226" t="s">
        <v>0</v>
      </c>
      <c r="K11" s="55">
        <f>K7-K8-K9+K10+I11</f>
        <v>5402085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Rødovre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9971499.3685603496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-37891.697600529325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-498575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9435032.670959821</v>
      </c>
      <c r="D13" s="79" t="s">
        <v>0</v>
      </c>
      <c r="E13" s="6">
        <f>C13</f>
        <v>9435032.670959821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2466919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934398.55136666656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-644207.3372666667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624338.20666666667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3381448.4207666661</v>
      </c>
      <c r="D19" s="79" t="s">
        <v>0</v>
      </c>
      <c r="E19" s="8">
        <f>C19</f>
        <v>3381448.4207666661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omkostninger'!C11</f>
        <v>5604483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omkostninger'!C16</f>
        <v>11952447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omkostninger'!C22</f>
        <v>72000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omkostninger'!C28</f>
        <v>383269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servicemål'!C14</f>
        <v>1577000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servicemål'!C20</f>
        <v>-594352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42025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-157081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18879791</v>
      </c>
      <c r="D29" s="79" t="s">
        <v>0</v>
      </c>
      <c r="E29" s="6">
        <f>C29</f>
        <v>18879791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-1308606</v>
      </c>
      <c r="D31" s="79" t="s">
        <v>0</v>
      </c>
      <c r="E31" s="10">
        <f>C31</f>
        <v>-1308606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-978949.82748526707</v>
      </c>
      <c r="D33" s="79" t="s">
        <v>0</v>
      </c>
      <c r="E33" s="12">
        <f>C33</f>
        <v>-978949.82748526707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29408716.264241222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1762143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16.689176908026887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9.9062727963855508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Rødovre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9971499.3685603496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9971499.3685603496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9971499.3685603496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-37891.697600529325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Rødovre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5879196.0277031828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9933607.670959821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9971499.3685603496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2596578.435573115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498575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Rødovre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78541847.607026145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2466919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2466919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Rødovre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77387.33</v>
      </c>
      <c r="F8" s="34">
        <f t="shared" ref="F8" si="0">E8/D8</f>
        <v>1031.8310666666666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5642673.2000000002</v>
      </c>
      <c r="F9" s="34">
        <f t="shared" ref="F9:F12" si="1">E9/D9</f>
        <v>75235.642666666667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188</v>
      </c>
      <c r="E10" s="32">
        <v>732257.74</v>
      </c>
      <c r="F10" s="34">
        <f t="shared" si="1"/>
        <v>91532.217499999999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184</v>
      </c>
      <c r="D11" s="31" t="s">
        <v>185</v>
      </c>
      <c r="E11" s="32">
        <v>649390.51</v>
      </c>
      <c r="F11" s="34">
        <f t="shared" si="1"/>
        <v>8658.5401333333339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 t="s">
        <v>190</v>
      </c>
      <c r="E12" s="32">
        <v>29381</v>
      </c>
      <c r="F12" s="34">
        <f t="shared" si="1"/>
        <v>2938.1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179396.33136666665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755002.22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934398.55136666656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Rødovre AS</v>
      </c>
      <c r="B1" s="162"/>
      <c r="C1" s="162"/>
      <c r="D1" s="162"/>
      <c r="E1" s="162"/>
    </row>
    <row r="2" spans="1:5" x14ac:dyDescent="0.25">
      <c r="A2" s="1" t="str">
        <f>'1. Forside'!A2</f>
        <v>V092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501500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501500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179396.33136666665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-644207.3372666667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Rødovre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 t="s">
        <v>202</v>
      </c>
      <c r="D8" s="31" t="s">
        <v>188</v>
      </c>
      <c r="E8" s="32">
        <v>1077300</v>
      </c>
      <c r="F8" s="45">
        <f>E8/D8</f>
        <v>134662.5</v>
      </c>
      <c r="G8" s="35" t="s">
        <v>0</v>
      </c>
      <c r="H8" s="26"/>
    </row>
    <row r="9" spans="1:8" s="148" customFormat="1" x14ac:dyDescent="0.25">
      <c r="A9" s="26"/>
      <c r="B9" s="29" t="s">
        <v>203</v>
      </c>
      <c r="C9" s="30" t="s">
        <v>202</v>
      </c>
      <c r="D9" s="31" t="s">
        <v>204</v>
      </c>
      <c r="E9" s="32">
        <v>180000</v>
      </c>
      <c r="F9" s="45">
        <f t="shared" ref="F9:F20" si="0">E9/D9</f>
        <v>3600</v>
      </c>
      <c r="G9" s="35" t="s">
        <v>0</v>
      </c>
      <c r="H9" s="26"/>
    </row>
    <row r="10" spans="1:8" s="148" customFormat="1" x14ac:dyDescent="0.25">
      <c r="A10" s="26"/>
      <c r="B10" s="29" t="s">
        <v>205</v>
      </c>
      <c r="C10" s="30" t="s">
        <v>202</v>
      </c>
      <c r="D10" s="31" t="s">
        <v>185</v>
      </c>
      <c r="E10" s="32">
        <v>3375000</v>
      </c>
      <c r="F10" s="45">
        <f t="shared" si="0"/>
        <v>45000</v>
      </c>
      <c r="G10" s="35" t="s">
        <v>0</v>
      </c>
      <c r="H10" s="26"/>
    </row>
    <row r="11" spans="1:8" s="148" customFormat="1" x14ac:dyDescent="0.25">
      <c r="A11" s="26"/>
      <c r="B11" s="29" t="s">
        <v>206</v>
      </c>
      <c r="C11" s="30" t="s">
        <v>202</v>
      </c>
      <c r="D11" s="31" t="s">
        <v>207</v>
      </c>
      <c r="E11" s="32">
        <v>180000</v>
      </c>
      <c r="F11" s="45">
        <f t="shared" si="0"/>
        <v>7200</v>
      </c>
      <c r="G11" s="35" t="s">
        <v>0</v>
      </c>
      <c r="H11" s="26"/>
    </row>
    <row r="12" spans="1:8" s="148" customFormat="1" x14ac:dyDescent="0.25">
      <c r="A12" s="26"/>
      <c r="B12" s="29" t="s">
        <v>208</v>
      </c>
      <c r="C12" s="30" t="s">
        <v>202</v>
      </c>
      <c r="D12" s="31" t="s">
        <v>190</v>
      </c>
      <c r="E12" s="32">
        <v>9884</v>
      </c>
      <c r="F12" s="45">
        <f t="shared" si="0"/>
        <v>988.4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 t="s">
        <v>202</v>
      </c>
      <c r="D13" s="31" t="s">
        <v>185</v>
      </c>
      <c r="E13" s="32">
        <v>67500</v>
      </c>
      <c r="F13" s="45">
        <f t="shared" si="0"/>
        <v>900</v>
      </c>
      <c r="G13" s="35" t="s">
        <v>0</v>
      </c>
      <c r="H13" s="26"/>
    </row>
    <row r="14" spans="1:8" s="148" customFormat="1" x14ac:dyDescent="0.25">
      <c r="A14" s="26"/>
      <c r="B14" s="29" t="s">
        <v>209</v>
      </c>
      <c r="C14" s="30" t="s">
        <v>202</v>
      </c>
      <c r="D14" s="31" t="s">
        <v>185</v>
      </c>
      <c r="E14" s="32">
        <v>900000</v>
      </c>
      <c r="F14" s="45">
        <f t="shared" si="0"/>
        <v>12000</v>
      </c>
      <c r="G14" s="35" t="s">
        <v>0</v>
      </c>
      <c r="H14" s="26"/>
    </row>
    <row r="15" spans="1:8" s="148" customFormat="1" x14ac:dyDescent="0.25">
      <c r="A15" s="26"/>
      <c r="B15" s="29" t="s">
        <v>212</v>
      </c>
      <c r="C15" s="30" t="s">
        <v>202</v>
      </c>
      <c r="D15" s="31" t="s">
        <v>210</v>
      </c>
      <c r="E15" s="32">
        <v>83844</v>
      </c>
      <c r="F15" s="45">
        <f t="shared" si="0"/>
        <v>16768.8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 t="s">
        <v>211</v>
      </c>
      <c r="D16" s="31" t="s">
        <v>188</v>
      </c>
      <c r="E16" s="32">
        <v>1900000</v>
      </c>
      <c r="F16" s="45">
        <f t="shared" si="0"/>
        <v>237500</v>
      </c>
      <c r="G16" s="35" t="s">
        <v>0</v>
      </c>
      <c r="H16" s="26"/>
    </row>
    <row r="17" spans="1:8" s="148" customFormat="1" x14ac:dyDescent="0.25">
      <c r="A17" s="26"/>
      <c r="B17" s="29" t="s">
        <v>205</v>
      </c>
      <c r="C17" s="30" t="s">
        <v>211</v>
      </c>
      <c r="D17" s="31" t="s">
        <v>185</v>
      </c>
      <c r="E17" s="32">
        <v>5341888</v>
      </c>
      <c r="F17" s="45">
        <f t="shared" si="0"/>
        <v>71225.17333333334</v>
      </c>
      <c r="G17" s="35" t="s">
        <v>0</v>
      </c>
      <c r="H17" s="26"/>
    </row>
    <row r="18" spans="1:8" s="148" customFormat="1" x14ac:dyDescent="0.25">
      <c r="A18" s="26"/>
      <c r="B18" s="29" t="s">
        <v>208</v>
      </c>
      <c r="C18" s="30" t="s">
        <v>211</v>
      </c>
      <c r="D18" s="31" t="s">
        <v>190</v>
      </c>
      <c r="E18" s="32">
        <v>836000</v>
      </c>
      <c r="F18" s="45">
        <f t="shared" si="0"/>
        <v>83600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 t="s">
        <v>211</v>
      </c>
      <c r="D19" s="31" t="s">
        <v>185</v>
      </c>
      <c r="E19" s="32">
        <v>57000</v>
      </c>
      <c r="F19" s="45">
        <f t="shared" si="0"/>
        <v>760</v>
      </c>
      <c r="G19" s="35" t="s">
        <v>0</v>
      </c>
      <c r="H19" s="26"/>
    </row>
    <row r="20" spans="1:8" s="148" customFormat="1" x14ac:dyDescent="0.25">
      <c r="A20" s="26"/>
      <c r="B20" s="29" t="s">
        <v>209</v>
      </c>
      <c r="C20" s="30" t="s">
        <v>211</v>
      </c>
      <c r="D20" s="31" t="s">
        <v>185</v>
      </c>
      <c r="E20" s="32">
        <v>760000</v>
      </c>
      <c r="F20" s="45">
        <f t="shared" si="0"/>
        <v>10133.333333333334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221119.69999999998</v>
      </c>
      <c r="G21" s="47" t="s">
        <v>0</v>
      </c>
      <c r="H21" s="26"/>
    </row>
    <row r="22" spans="1:8" s="148" customFormat="1" x14ac:dyDescent="0.25">
      <c r="A22" s="26"/>
      <c r="B22" s="107" t="s">
        <v>131</v>
      </c>
      <c r="C22" s="168"/>
      <c r="D22" s="169"/>
      <c r="E22" s="170"/>
      <c r="F22" s="46">
        <f>SUMIF(C8:C20,"2016",F8:F20)</f>
        <v>403218.50666666665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624338.20666666667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Rødovre AS</v>
      </c>
      <c r="B1" s="56"/>
      <c r="C1" s="56"/>
      <c r="D1" s="176"/>
      <c r="E1" s="56"/>
    </row>
    <row r="2" spans="1:5" x14ac:dyDescent="0.25">
      <c r="A2" s="220" t="str">
        <f>'1. Forside'!A2</f>
        <v>V092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5000000</v>
      </c>
      <c r="D8" s="181" t="s">
        <v>194</v>
      </c>
      <c r="E8" s="56"/>
    </row>
    <row r="9" spans="1:5" x14ac:dyDescent="0.25">
      <c r="A9" s="56"/>
      <c r="B9" s="206" t="s">
        <v>191</v>
      </c>
      <c r="C9" s="51">
        <v>549527</v>
      </c>
      <c r="D9" s="181" t="s">
        <v>0</v>
      </c>
      <c r="E9" s="56"/>
    </row>
    <row r="10" spans="1:5" x14ac:dyDescent="0.25">
      <c r="A10" s="56"/>
      <c r="B10" s="206" t="s">
        <v>192</v>
      </c>
      <c r="C10" s="51">
        <v>21956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5604483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177</v>
      </c>
      <c r="C14" s="178"/>
      <c r="D14" s="179"/>
      <c r="E14" s="56"/>
    </row>
    <row r="15" spans="1:5" x14ac:dyDescent="0.25">
      <c r="A15" s="56"/>
      <c r="B15" s="53" t="s">
        <v>178</v>
      </c>
      <c r="C15" s="180">
        <v>11952447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11952447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141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60000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72000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142</v>
      </c>
      <c r="C25" s="265"/>
      <c r="D25" s="266"/>
      <c r="E25" s="56"/>
    </row>
    <row r="26" spans="1:5" x14ac:dyDescent="0.25">
      <c r="A26" s="56"/>
      <c r="B26" s="108" t="s">
        <v>143</v>
      </c>
      <c r="C26" s="19">
        <v>17183269</v>
      </c>
      <c r="D26" s="58" t="s">
        <v>0</v>
      </c>
      <c r="E26" s="56"/>
    </row>
    <row r="27" spans="1:5" x14ac:dyDescent="0.25">
      <c r="A27" s="56"/>
      <c r="B27" s="108" t="s">
        <v>144</v>
      </c>
      <c r="C27" s="40">
        <v>16800000</v>
      </c>
      <c r="D27" s="58" t="s">
        <v>0</v>
      </c>
      <c r="E27" s="56"/>
    </row>
    <row r="28" spans="1:5" x14ac:dyDescent="0.25">
      <c r="A28" s="56"/>
      <c r="B28" s="28" t="s">
        <v>145</v>
      </c>
      <c r="C28" s="55">
        <f>C26-C27</f>
        <v>383269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2015-08-25T10:43:44Z</dcterms:modified>
</cp:coreProperties>
</file>