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245" yWindow="165" windowWidth="14715" windowHeight="1509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59" i="11" l="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60" i="11"/>
  <c r="F10" i="11"/>
  <c r="F61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9" i="2"/>
  <c r="E18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<sst xmlns="http://schemas.openxmlformats.org/spreadsheetml/2006/main" count="301" uniqueCount="152">
  <si>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</si>
  <si>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</si>
  <si>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</si>
  <si>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</si>
  <si>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</si>
  <si>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</si>
  <si>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</si>
  <si>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</si>
  <si>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</si>
  <si>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</si>
  <si>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</si>
  <si>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</si>
  <si>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</si>
  <si>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</si>
  <si>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</si>
  <si>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</si>
  <si>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</si>
  <si>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</si>
  <si>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</si>
  <si>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</si>
  <si>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</si>
  <si>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</si>
  <si>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</si>
  <si>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</si>
  <si>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</si>
  <si>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</si>
  <si>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</si>
  <si>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</si>
  <si>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</si>
  <si>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</si>
  <si>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</si>
  <si>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</si>
  <si>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</si>
  <si>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</si>
  <si>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</si>
  <si>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</si>
  <si>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</si>
  <si>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</si>
  <si>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</si>
  <si>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</si>
  <si>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</si>
  <si>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</si>
  <si>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</si>
  <si>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</si>
  <si>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</si>
  <si>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</si>
  <si>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</si>
  <si>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</si>
  <si>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</si>
  <si>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</si>
  <si>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</si>
  <si>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</si>
  <si>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</si>
  <si>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</si>
  <si>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</si>
  <si>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</si>
  <si>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</si>
  <si>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</si>
  <si>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</si>
  <si>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</si>
  <si>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</si>
  <si>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</si>
  <si>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</si>
  <si>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</si>
  <si>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</si>
  <si>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</si>
  <si>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</si>
  <si>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</si>
  <si>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</si>
  <si>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</si>
  <si>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</si>
  <si>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</si>
  <si>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</si>
  <si>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</si>
  <si>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</si>
  <si>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</si>
  <si>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</si>
  <si>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</si>
  <si>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</si>
  <si>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</si>
  <si>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</si>
  <si>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</si>
  <si>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</si>
  <si>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</si>
  <si>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</si>
  <si>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</si>
  <si>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</si>
  <si>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</si>
  <si>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</si>
  <si>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</si>
  <si>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</si>
  <si>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</si>
  <si>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</si>
  <si>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</si>
  <si>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</si>
  <si>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</si>
  <si>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</si>
  <si>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</si>
  <si>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</si>
  <si>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</si>
  <si>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</si>
  <si>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</si>
  <si>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</si>
  <si>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</si>
  <si>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</si>
  <si>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Stik</t>
  </si>
  <si>
    <t xml:space="preserve">Ledningsnet ≤ Ø 200 mm </t>
  </si>
  <si>
    <t xml:space="preserve">Ø 200 mm &lt; Ledningsnet ≤ Ø 500 mm </t>
  </si>
  <si>
    <t>Ø 500 mm &lt; Ledningsnet ≤ Ø 800 mm</t>
  </si>
  <si>
    <t>Tryksatte minipumpestationer (husstandssystemer)</t>
  </si>
  <si>
    <t>Jordbassin Klasse A</t>
  </si>
  <si>
    <t>Forsinkelsesbassiner, lukkede med automatisk rensning og SRO Miljøklasse A (500-1.000 m3) - Konstruktioner</t>
  </si>
  <si>
    <t>Pumpestationer i brønde (&lt;6,25 m²) SRO</t>
  </si>
  <si>
    <t>Installationer "ingen eller faste riste" (mindre end 7 m2)</t>
  </si>
  <si>
    <t>Regnmåler</t>
  </si>
  <si>
    <t>Efterklaringstanke, Konstruktioner</t>
  </si>
  <si>
    <t>Efterklaringstanke, Mek/El</t>
  </si>
  <si>
    <t>Efterklaringstanke, SRO</t>
  </si>
  <si>
    <t>Beluftningstanke, Konstruktioner</t>
  </si>
  <si>
    <t>Beluftningstanke, Mek/EL</t>
  </si>
  <si>
    <t>Beluftningstanke, SRO</t>
  </si>
  <si>
    <t>Efterbehandlingsanlæg (sandfilter), SRO</t>
  </si>
  <si>
    <t>Jordbassin Klasse B</t>
  </si>
  <si>
    <t>EDB, PULS</t>
  </si>
  <si>
    <t>ERP-system</t>
  </si>
  <si>
    <t>Administrationbygninger</t>
  </si>
  <si>
    <t>Køretøjer, små lastvogne (&lt; 3.500 kg.)</t>
  </si>
  <si>
    <t>Arbejdsplads</t>
  </si>
  <si>
    <t>Forsinkelsesbassiner, lukkede med automatisk rensning og SRO Miljøklasse A (5.000-10.000 m3) - Konstruktionre</t>
  </si>
  <si>
    <t>Forsinkelsesbassiner, lukkede med automatisk rensning og SRO Miljøklasse A (større end 10.000 m3) - Konstruktioner</t>
  </si>
  <si>
    <t>Ø 1000 mm &lt; Ledningsnet ≤ Ø 1200 mm</t>
  </si>
  <si>
    <t>Strømpeforing Ø 200 mm &lt; Ledningsnet ≤ Ø 500 mm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</si>
  <si>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</si>
  <si>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</si>
  <si>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</si>
  <si>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brønde (&lt; 6,25 m2), Konstruktioner</t>
  </si>
  <si>
    <t>Pumpestationer i brønde (&lt; 6,25 m2), Mek/EL</t>
  </si>
  <si>
    <t>Pumpestationer i brønde (&lt; 6,25 m2), SRO</t>
  </si>
  <si>
    <t>Brønde</t>
  </si>
  <si>
    <t>Pumpestationer i underjordiske bygværker (&lt;50 m2), Konstruktioner</t>
  </si>
  <si>
    <t>Pumpestationer i underjordiske bygværker (&lt;50 m2), SRO</t>
  </si>
  <si>
    <t>Pumpeinstallation Miljøklasse A (600-1.000 l/s) - SRO</t>
  </si>
  <si>
    <t>LAR-refusion</t>
  </si>
  <si>
    <t>Slidlag på renseanlæg</t>
  </si>
  <si>
    <t>Forsinkelsesbassiner, lukkede med automatisk rensning og SRO Miljøklasse A (1.000-3.000 m3) - Konstruktioner</t>
  </si>
  <si>
    <t xml:space="preserve">Fornyelsesplan </t>
  </si>
  <si>
    <t>Klimatilpasning</t>
  </si>
  <si>
    <t>Ledningsnet &gt; Ø 1600 mm (rørbassiner og transportledninger)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</si>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</sst>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855468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151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117931586.54725525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2418920.7904427797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1720488.657454507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1424566.8277259371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114786531.06207481</v>
      </c>
      <c r="F13" s="38" t="s">
        <v>4</v>
      </c>
      <c r="G13" s="37">
        <f>E13</f>
        <v>114786531.06207481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102</v>
      </c>
      <c r="C15" s="79"/>
      <c r="D15" s="80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1369977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-1490594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4024139.5199999996</v>
      </c>
      <c r="F20" s="28" t="s">
        <v>4</v>
      </c>
      <c r="G20" s="35"/>
      <c r="H20" s="36"/>
      <c r="I20" s="20"/>
    </row>
    <row r="21" spans="1:9" x14ac:dyDescent="0.25">
      <c r="A21" s="20"/>
      <c r="B21" s="78" t="s">
        <v>35</v>
      </c>
      <c r="C21" s="79"/>
      <c r="D21" s="80"/>
      <c r="E21" s="37">
        <f>SUM(E17:E20)</f>
        <v>3903522.5199999996</v>
      </c>
      <c r="F21" s="38" t="s">
        <v>4</v>
      </c>
      <c r="G21" s="37">
        <f>E21</f>
        <v>3903522.5199999996</v>
      </c>
      <c r="H21" s="38" t="s">
        <v>4</v>
      </c>
      <c r="I21" s="20"/>
    </row>
    <row r="22" spans="1:9" x14ac:dyDescent="0.25">
      <c r="A22" s="20"/>
      <c r="B22" s="81" t="s">
        <v>30</v>
      </c>
      <c r="C22" s="82"/>
      <c r="D22" s="82"/>
      <c r="E22" s="82"/>
      <c r="F22" s="82"/>
      <c r="G22" s="82"/>
      <c r="H22" s="83"/>
      <c r="I22" s="20"/>
    </row>
    <row r="23" spans="1:9" x14ac:dyDescent="0.25">
      <c r="A23" s="20"/>
      <c r="B23" s="78" t="s">
        <v>31</v>
      </c>
      <c r="C23" s="79"/>
      <c r="D23" s="80"/>
      <c r="E23" s="37">
        <f>'Fane 9. Kontrol af PL2015'!G36</f>
        <v>-1858708</v>
      </c>
      <c r="F23" s="38" t="s">
        <v>4</v>
      </c>
      <c r="G23" s="37">
        <f>E23</f>
        <v>-1858708</v>
      </c>
      <c r="H23" s="38" t="s">
        <v>4</v>
      </c>
      <c r="I23" s="20"/>
    </row>
    <row r="24" spans="1:9" x14ac:dyDescent="0.25">
      <c r="A24" s="20"/>
      <c r="B24" s="81" t="s">
        <v>36</v>
      </c>
      <c r="C24" s="82"/>
      <c r="D24" s="82"/>
      <c r="E24" s="82"/>
      <c r="F24" s="83"/>
      <c r="G24" s="40">
        <f>G13+G15+G21+G23</f>
        <v>116831345.58207481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5703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34257024.709994838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81255641.046817631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2418920.7904427797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117931586.54725525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115512665.75681247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1.4894372371914892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1720488.657454507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34257024.709994838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685140.4941998967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81255641.046817631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739426.33352604043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1424566.8277259371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-10542000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-10542000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1239312</v>
      </c>
      <c r="F10" s="10">
        <f>E10/D10</f>
        <v>16524.16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3541281</v>
      </c>
      <c r="F11" s="10">
        <f t="shared" ref="F11:F60" si="0">E11/D11</f>
        <v>47217.08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150553</v>
      </c>
      <c r="F12" s="10">
        <f t="shared" si="0"/>
        <v>2007.3733333333332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699600</v>
      </c>
      <c r="F13" s="10">
        <f t="shared" si="0"/>
        <v>9328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30</v>
      </c>
      <c r="E14" s="46">
        <v>1859900</v>
      </c>
      <c r="F14" s="10">
        <f t="shared" si="0"/>
        <v>61996.666666666664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50</v>
      </c>
      <c r="E15" s="46">
        <v>3666321</v>
      </c>
      <c r="F15" s="10">
        <f t="shared" si="0"/>
        <v>73326.42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3100000</v>
      </c>
      <c r="F16" s="10">
        <f t="shared" si="0"/>
        <v>41333.333333333336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10</v>
      </c>
      <c r="E17" s="46">
        <v>90025</v>
      </c>
      <c r="F17" s="10">
        <f t="shared" si="0"/>
        <v>9002.5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20</v>
      </c>
      <c r="E18" s="46">
        <v>55583</v>
      </c>
      <c r="F18" s="10">
        <f t="shared" si="0"/>
        <v>2779.15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10</v>
      </c>
      <c r="E19" s="46">
        <v>367454</v>
      </c>
      <c r="F19" s="10">
        <f t="shared" si="0"/>
        <v>36745.4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60</v>
      </c>
      <c r="E20" s="46">
        <v>9593856</v>
      </c>
      <c r="F20" s="10">
        <f t="shared" si="0"/>
        <v>159897.60000000001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20</v>
      </c>
      <c r="E21" s="46">
        <v>2741102</v>
      </c>
      <c r="F21" s="10">
        <f t="shared" si="0"/>
        <v>137055.1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10</v>
      </c>
      <c r="E22" s="46">
        <v>1370551</v>
      </c>
      <c r="F22" s="10">
        <f t="shared" si="0"/>
        <v>137055.1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60</v>
      </c>
      <c r="E23" s="46">
        <v>2743090</v>
      </c>
      <c r="F23" s="10">
        <f t="shared" si="0"/>
        <v>45718.166666666664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20</v>
      </c>
      <c r="E24" s="46">
        <v>783740</v>
      </c>
      <c r="F24" s="10">
        <f t="shared" si="0"/>
        <v>39187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10</v>
      </c>
      <c r="E25" s="46">
        <v>391870</v>
      </c>
      <c r="F25" s="10">
        <f t="shared" si="0"/>
        <v>39187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10</v>
      </c>
      <c r="E26" s="46">
        <v>962318</v>
      </c>
      <c r="F26" s="10">
        <f t="shared" si="0"/>
        <v>96231.8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50</v>
      </c>
      <c r="E27" s="46">
        <v>148764</v>
      </c>
      <c r="F27" s="10">
        <f t="shared" si="0"/>
        <v>2975.28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5</v>
      </c>
      <c r="E28" s="46">
        <v>97507</v>
      </c>
      <c r="F28" s="10">
        <f t="shared" si="0"/>
        <v>19501.400000000001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5</v>
      </c>
      <c r="E29" s="46">
        <v>2858859</v>
      </c>
      <c r="F29" s="10">
        <f t="shared" si="0"/>
        <v>571771.80000000005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75</v>
      </c>
      <c r="E30" s="46">
        <v>642062</v>
      </c>
      <c r="F30" s="10">
        <f t="shared" si="0"/>
        <v>8560.8266666666659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5</v>
      </c>
      <c r="E31" s="46">
        <v>906868</v>
      </c>
      <c r="F31" s="10">
        <f t="shared" si="0"/>
        <v>181373.6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5</v>
      </c>
      <c r="E32" s="46">
        <v>336259</v>
      </c>
      <c r="F32" s="10">
        <f t="shared" si="0"/>
        <v>67251.8</v>
      </c>
      <c r="G32" s="3" t="s">
        <v>4</v>
      </c>
      <c r="H32" s="1"/>
    </row>
    <row r="33" spans="1:8" x14ac:dyDescent="0.25">
      <c r="A33" s="1"/>
      <c r="B33" s="50" t="s">
        <v>110</v>
      </c>
      <c r="C33" s="47">
        <v>2015</v>
      </c>
      <c r="D33" s="47">
        <v>50</v>
      </c>
      <c r="E33" s="46">
        <v>123252</v>
      </c>
      <c r="F33" s="10">
        <f t="shared" si="0"/>
        <v>2465.04</v>
      </c>
      <c r="G33" s="3" t="s">
        <v>4</v>
      </c>
      <c r="H33" s="1"/>
    </row>
    <row r="34" spans="1:8" x14ac:dyDescent="0.25">
      <c r="A34" s="1"/>
      <c r="B34" s="50" t="s">
        <v>128</v>
      </c>
      <c r="C34" s="47">
        <v>2015</v>
      </c>
      <c r="D34" s="47">
        <v>50</v>
      </c>
      <c r="E34" s="46">
        <v>7939636</v>
      </c>
      <c r="F34" s="10">
        <f t="shared" si="0"/>
        <v>158792.72</v>
      </c>
      <c r="G34" s="3" t="s">
        <v>4</v>
      </c>
      <c r="H34" s="1"/>
    </row>
    <row r="35" spans="1:8" x14ac:dyDescent="0.25">
      <c r="A35" s="1"/>
      <c r="B35" s="50" t="s">
        <v>129</v>
      </c>
      <c r="C35" s="47">
        <v>2015</v>
      </c>
      <c r="D35" s="47">
        <v>50</v>
      </c>
      <c r="E35" s="46">
        <v>14079105</v>
      </c>
      <c r="F35" s="10">
        <f t="shared" si="0"/>
        <v>281582.09999999998</v>
      </c>
      <c r="G35" s="3" t="s">
        <v>4</v>
      </c>
      <c r="H35" s="1"/>
    </row>
    <row r="36" spans="1:8" x14ac:dyDescent="0.25">
      <c r="A36" s="1"/>
      <c r="B36" s="50" t="s">
        <v>105</v>
      </c>
      <c r="C36" s="47">
        <v>2015</v>
      </c>
      <c r="D36" s="47">
        <v>75</v>
      </c>
      <c r="E36" s="46">
        <v>808191</v>
      </c>
      <c r="F36" s="10">
        <f t="shared" si="0"/>
        <v>10775.88</v>
      </c>
      <c r="G36" s="3" t="s">
        <v>4</v>
      </c>
      <c r="H36" s="1"/>
    </row>
    <row r="37" spans="1:8" x14ac:dyDescent="0.25">
      <c r="A37" s="1"/>
      <c r="B37" s="50" t="s">
        <v>106</v>
      </c>
      <c r="C37" s="47">
        <v>2015</v>
      </c>
      <c r="D37" s="47">
        <v>75</v>
      </c>
      <c r="E37" s="46">
        <v>135759</v>
      </c>
      <c r="F37" s="10">
        <f t="shared" si="0"/>
        <v>1810.12</v>
      </c>
      <c r="G37" s="3" t="s">
        <v>4</v>
      </c>
      <c r="H37" s="1"/>
    </row>
    <row r="38" spans="1:8" x14ac:dyDescent="0.25">
      <c r="A38" s="1"/>
      <c r="B38" s="50" t="s">
        <v>107</v>
      </c>
      <c r="C38" s="47">
        <v>2015</v>
      </c>
      <c r="D38" s="47">
        <v>75</v>
      </c>
      <c r="E38" s="46">
        <v>6547513</v>
      </c>
      <c r="F38" s="10">
        <f t="shared" si="0"/>
        <v>87300.17333333334</v>
      </c>
      <c r="G38" s="3" t="s">
        <v>4</v>
      </c>
      <c r="H38" s="1"/>
    </row>
    <row r="39" spans="1:8" x14ac:dyDescent="0.25">
      <c r="A39" s="1"/>
      <c r="B39" s="50" t="s">
        <v>108</v>
      </c>
      <c r="C39" s="47">
        <v>2015</v>
      </c>
      <c r="D39" s="47">
        <v>75</v>
      </c>
      <c r="E39" s="46">
        <v>2861397</v>
      </c>
      <c r="F39" s="10">
        <f t="shared" si="0"/>
        <v>38151.96</v>
      </c>
      <c r="G39" s="3" t="s">
        <v>4</v>
      </c>
      <c r="H39" s="1"/>
    </row>
    <row r="40" spans="1:8" x14ac:dyDescent="0.25">
      <c r="A40" s="1"/>
      <c r="B40" s="50" t="s">
        <v>130</v>
      </c>
      <c r="C40" s="47">
        <v>2015</v>
      </c>
      <c r="D40" s="47">
        <v>75</v>
      </c>
      <c r="E40" s="46">
        <v>84000</v>
      </c>
      <c r="F40" s="10">
        <f t="shared" si="0"/>
        <v>1120</v>
      </c>
      <c r="G40" s="3" t="s">
        <v>4</v>
      </c>
      <c r="H40" s="1"/>
    </row>
    <row r="41" spans="1:8" x14ac:dyDescent="0.25">
      <c r="A41" s="1"/>
      <c r="B41" s="50" t="s">
        <v>131</v>
      </c>
      <c r="C41" s="47">
        <v>2015</v>
      </c>
      <c r="D41" s="47">
        <v>50</v>
      </c>
      <c r="E41" s="46">
        <v>239319</v>
      </c>
      <c r="F41" s="10">
        <f t="shared" si="0"/>
        <v>4786.38</v>
      </c>
      <c r="G41" s="3" t="s">
        <v>4</v>
      </c>
      <c r="H41" s="1"/>
    </row>
    <row r="42" spans="1:8" x14ac:dyDescent="0.25">
      <c r="A42" s="1"/>
      <c r="B42" s="50" t="s">
        <v>132</v>
      </c>
      <c r="C42" s="47">
        <v>2015</v>
      </c>
      <c r="D42" s="47">
        <v>50</v>
      </c>
      <c r="E42" s="46">
        <v>2553761</v>
      </c>
      <c r="F42" s="10">
        <f t="shared" si="0"/>
        <v>51075.22</v>
      </c>
      <c r="G42" s="3" t="s">
        <v>4</v>
      </c>
      <c r="H42" s="1"/>
    </row>
    <row r="43" spans="1:8" x14ac:dyDescent="0.25">
      <c r="A43" s="1"/>
      <c r="B43" s="50" t="s">
        <v>133</v>
      </c>
      <c r="C43" s="47">
        <v>2015</v>
      </c>
      <c r="D43" s="47">
        <v>20</v>
      </c>
      <c r="E43" s="46">
        <v>1846000</v>
      </c>
      <c r="F43" s="10">
        <f t="shared" si="0"/>
        <v>92300</v>
      </c>
      <c r="G43" s="3" t="s">
        <v>4</v>
      </c>
      <c r="H43" s="1"/>
    </row>
    <row r="44" spans="1:8" x14ac:dyDescent="0.25">
      <c r="A44" s="1"/>
      <c r="B44" s="50" t="s">
        <v>134</v>
      </c>
      <c r="C44" s="47">
        <v>2015</v>
      </c>
      <c r="D44" s="47">
        <v>10</v>
      </c>
      <c r="E44" s="46">
        <v>642919</v>
      </c>
      <c r="F44" s="10">
        <f t="shared" si="0"/>
        <v>64291.9</v>
      </c>
      <c r="G44" s="3" t="s">
        <v>4</v>
      </c>
      <c r="H44" s="1"/>
    </row>
    <row r="45" spans="1:8" x14ac:dyDescent="0.25">
      <c r="A45" s="1"/>
      <c r="B45" s="50" t="s">
        <v>135</v>
      </c>
      <c r="C45" s="47">
        <v>2015</v>
      </c>
      <c r="D45" s="47">
        <v>50</v>
      </c>
      <c r="E45" s="46">
        <v>1741189</v>
      </c>
      <c r="F45" s="10">
        <f t="shared" si="0"/>
        <v>34823.78</v>
      </c>
      <c r="G45" s="3" t="s">
        <v>4</v>
      </c>
      <c r="H45" s="1"/>
    </row>
    <row r="46" spans="1:8" x14ac:dyDescent="0.25">
      <c r="A46" s="1"/>
      <c r="B46" s="50" t="s">
        <v>136</v>
      </c>
      <c r="C46" s="47">
        <v>2015</v>
      </c>
      <c r="D46" s="47">
        <v>20</v>
      </c>
      <c r="E46" s="46">
        <v>744000</v>
      </c>
      <c r="F46" s="10">
        <f t="shared" si="0"/>
        <v>37200</v>
      </c>
      <c r="G46" s="3" t="s">
        <v>4</v>
      </c>
      <c r="H46" s="1"/>
    </row>
    <row r="47" spans="1:8" x14ac:dyDescent="0.25">
      <c r="A47" s="1"/>
      <c r="B47" s="50" t="s">
        <v>137</v>
      </c>
      <c r="C47" s="47">
        <v>2015</v>
      </c>
      <c r="D47" s="47">
        <v>10</v>
      </c>
      <c r="E47" s="46">
        <v>30000</v>
      </c>
      <c r="F47" s="10">
        <f t="shared" si="0"/>
        <v>3000</v>
      </c>
      <c r="G47" s="3" t="s">
        <v>4</v>
      </c>
      <c r="H47" s="1"/>
    </row>
    <row r="48" spans="1:8" x14ac:dyDescent="0.25">
      <c r="A48" s="1"/>
      <c r="B48" s="50" t="s">
        <v>138</v>
      </c>
      <c r="C48" s="47">
        <v>2015</v>
      </c>
      <c r="D48" s="47">
        <v>20</v>
      </c>
      <c r="E48" s="46">
        <v>298500</v>
      </c>
      <c r="F48" s="10">
        <f t="shared" si="0"/>
        <v>14925</v>
      </c>
      <c r="G48" s="3" t="s">
        <v>4</v>
      </c>
      <c r="H48" s="1"/>
    </row>
    <row r="49" spans="1:8" x14ac:dyDescent="0.25">
      <c r="A49" s="1"/>
      <c r="B49" s="50" t="s">
        <v>139</v>
      </c>
      <c r="C49" s="47">
        <v>2015</v>
      </c>
      <c r="D49" s="47">
        <v>50</v>
      </c>
      <c r="E49" s="46">
        <v>1664905</v>
      </c>
      <c r="F49" s="10">
        <f t="shared" si="0"/>
        <v>33298.1</v>
      </c>
      <c r="G49" s="3" t="s">
        <v>4</v>
      </c>
      <c r="H49" s="1"/>
    </row>
    <row r="50" spans="1:8" x14ac:dyDescent="0.25">
      <c r="A50" s="1"/>
      <c r="B50" s="50" t="s">
        <v>140</v>
      </c>
      <c r="C50" s="47">
        <v>2015</v>
      </c>
      <c r="D50" s="47">
        <v>10</v>
      </c>
      <c r="E50" s="46">
        <v>303967</v>
      </c>
      <c r="F50" s="10">
        <f t="shared" si="0"/>
        <v>30396.7</v>
      </c>
      <c r="G50" s="3" t="s">
        <v>4</v>
      </c>
      <c r="H50" s="1"/>
    </row>
    <row r="51" spans="1:8" x14ac:dyDescent="0.25">
      <c r="A51" s="1"/>
      <c r="B51" s="50" t="s">
        <v>141</v>
      </c>
      <c r="C51" s="47">
        <v>2015</v>
      </c>
      <c r="D51" s="47">
        <v>10</v>
      </c>
      <c r="E51" s="46">
        <v>76396</v>
      </c>
      <c r="F51" s="10">
        <f t="shared" si="0"/>
        <v>7639.6</v>
      </c>
      <c r="G51" s="3" t="s">
        <v>4</v>
      </c>
      <c r="H51" s="1"/>
    </row>
    <row r="52" spans="1:8" x14ac:dyDescent="0.25">
      <c r="A52" s="1"/>
      <c r="B52" s="50" t="s">
        <v>142</v>
      </c>
      <c r="C52" s="47">
        <v>2015</v>
      </c>
      <c r="D52" s="47">
        <v>75</v>
      </c>
      <c r="E52" s="46">
        <v>473300</v>
      </c>
      <c r="F52" s="10">
        <f t="shared" si="0"/>
        <v>6310.666666666667</v>
      </c>
      <c r="G52" s="3" t="s">
        <v>4</v>
      </c>
      <c r="H52" s="1"/>
    </row>
    <row r="53" spans="1:8" x14ac:dyDescent="0.25">
      <c r="A53" s="1"/>
      <c r="B53" s="50" t="s">
        <v>118</v>
      </c>
      <c r="C53" s="47">
        <v>2015</v>
      </c>
      <c r="D53" s="47">
        <v>60</v>
      </c>
      <c r="E53" s="46">
        <v>862965</v>
      </c>
      <c r="F53" s="10">
        <f t="shared" si="0"/>
        <v>14382.75</v>
      </c>
      <c r="G53" s="3" t="s">
        <v>4</v>
      </c>
      <c r="H53" s="1"/>
    </row>
    <row r="54" spans="1:8" x14ac:dyDescent="0.25">
      <c r="A54" s="1"/>
      <c r="B54" s="50" t="s">
        <v>143</v>
      </c>
      <c r="C54" s="47">
        <v>2015</v>
      </c>
      <c r="D54" s="47">
        <v>60</v>
      </c>
      <c r="E54" s="46">
        <v>201428</v>
      </c>
      <c r="F54" s="10">
        <f t="shared" si="0"/>
        <v>3357.1333333333332</v>
      </c>
      <c r="G54" s="3" t="s">
        <v>4</v>
      </c>
      <c r="H54" s="1"/>
    </row>
    <row r="55" spans="1:8" x14ac:dyDescent="0.25">
      <c r="A55" s="1"/>
      <c r="B55" s="50" t="s">
        <v>144</v>
      </c>
      <c r="C55" s="47">
        <v>2015</v>
      </c>
      <c r="D55" s="47">
        <v>50</v>
      </c>
      <c r="E55" s="46">
        <v>771459</v>
      </c>
      <c r="F55" s="10">
        <f t="shared" si="0"/>
        <v>15429.18</v>
      </c>
      <c r="G55" s="3" t="s">
        <v>4</v>
      </c>
      <c r="H55" s="1"/>
    </row>
    <row r="56" spans="1:8" x14ac:dyDescent="0.25">
      <c r="A56" s="1"/>
      <c r="B56" s="50" t="s">
        <v>145</v>
      </c>
      <c r="C56" s="47">
        <v>2015</v>
      </c>
      <c r="D56" s="47">
        <v>75</v>
      </c>
      <c r="E56" s="46">
        <v>2752250</v>
      </c>
      <c r="F56" s="10">
        <f t="shared" si="0"/>
        <v>36696.666666666664</v>
      </c>
      <c r="G56" s="3" t="s">
        <v>4</v>
      </c>
      <c r="H56" s="1"/>
    </row>
    <row r="57" spans="1:8" x14ac:dyDescent="0.25">
      <c r="A57" s="1"/>
      <c r="B57" s="50" t="s">
        <v>135</v>
      </c>
      <c r="C57" s="47">
        <v>2015</v>
      </c>
      <c r="D57" s="47">
        <v>75</v>
      </c>
      <c r="E57" s="46">
        <v>424735</v>
      </c>
      <c r="F57" s="10">
        <f t="shared" si="0"/>
        <v>5663.1333333333332</v>
      </c>
      <c r="G57" s="3" t="s">
        <v>4</v>
      </c>
      <c r="H57" s="1"/>
    </row>
    <row r="58" spans="1:8" x14ac:dyDescent="0.25">
      <c r="A58" s="1"/>
      <c r="B58" s="50" t="s">
        <v>146</v>
      </c>
      <c r="C58" s="47">
        <v>2015</v>
      </c>
      <c r="D58" s="47">
        <v>75</v>
      </c>
      <c r="E58" s="46">
        <v>110877</v>
      </c>
      <c r="F58" s="10">
        <f t="shared" si="0"/>
        <v>1478.36</v>
      </c>
      <c r="G58" s="3" t="s">
        <v>4</v>
      </c>
      <c r="H58" s="1"/>
    </row>
    <row r="59" spans="1:8" x14ac:dyDescent="0.25">
      <c r="A59" s="1"/>
      <c r="B59" s="50" t="s">
        <v>107</v>
      </c>
      <c r="C59" s="47">
        <v>2015</v>
      </c>
      <c r="D59" s="47">
        <v>75</v>
      </c>
      <c r="E59" s="46">
        <v>40932</v>
      </c>
      <c r="F59" s="10">
        <f t="shared" si="0"/>
        <v>545.76</v>
      </c>
      <c r="G59" s="3" t="s">
        <v>4</v>
      </c>
      <c r="H59" s="1"/>
    </row>
    <row r="60" spans="1:8" x14ac:dyDescent="0.25">
      <c r="A60" s="1"/>
      <c r="B60" s="50" t="s">
        <v>147</v>
      </c>
      <c r="C60" s="47">
        <v>2015</v>
      </c>
      <c r="D60" s="47">
        <v>75</v>
      </c>
      <c r="E60" s="46">
        <v>3249291</v>
      </c>
      <c r="F60" s="10">
        <f t="shared" si="0"/>
        <v>43323.88</v>
      </c>
      <c r="G60" s="3" t="s">
        <v>4</v>
      </c>
      <c r="H60" s="1"/>
    </row>
    <row r="61" spans="1:8" x14ac:dyDescent="0.25">
      <c r="A61" s="1"/>
      <c r="B61" s="93" t="s">
        <v>148</v>
      </c>
      <c r="C61" s="94"/>
      <c r="D61" s="94"/>
      <c r="E61" s="95"/>
      <c r="F61" s="18">
        <f>SUM(F10:F60)</f>
        <v>2888948.76</v>
      </c>
      <c r="G61" s="8" t="s">
        <v>4</v>
      </c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</sheetData>
  <sheetProtection password="C6BD" sheet="1" objects="1" scenarios="1"/>
  <mergeCells count="4">
    <mergeCell ref="B61:E6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2560977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1191000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1369977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10959406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12450000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-1490594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948750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805008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2015'!F61</f>
        <v>2888948.76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4024139.5199999996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97084233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53430664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5783907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221876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2228090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61664537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2364964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2364964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-15735036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-3707079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-37605819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-57047934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6981567</v>
      </c>
      <c r="F28" s="6" t="s">
        <v>4</v>
      </c>
      <c r="G28" s="16">
        <f>IF(E28&lt;0,0,-E28)</f>
        <v>-6981567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149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150</v>
      </c>
      <c r="C32" s="114"/>
      <c r="D32" s="115"/>
      <c r="E32" s="46">
        <v>87257612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4703762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91961374</v>
      </c>
      <c r="F35" s="6" t="s">
        <v>4</v>
      </c>
      <c r="G35" s="17">
        <f>-E35</f>
        <v>-91961374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-1858708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2016-12-13T11:11:31Z</dcterms:modified>
</cp:coreProperties>
</file>