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14" i="16"/>
  <c r="C8" i="8" s="1"/>
  <c r="C9" i="9"/>
  <c r="C15" i="8" s="1"/>
  <c r="E29" i="19"/>
  <c r="C12" i="8"/>
  <c r="C14" i="3"/>
  <c r="C22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1" i="7" s="1"/>
  <c r="C9" i="12" l="1"/>
  <c r="C11" i="12" s="1"/>
  <c r="C31" i="8" s="1"/>
  <c r="E31" i="8" s="1"/>
  <c r="F8" i="2" l="1"/>
  <c r="F8" i="7"/>
  <c r="F10" i="7" s="1"/>
  <c r="F9" i="2" l="1"/>
  <c r="C9" i="10" s="1"/>
  <c r="C15" i="11" l="1"/>
  <c r="C28" i="8" s="1"/>
  <c r="C14" i="4"/>
  <c r="C26" i="8" s="1"/>
  <c r="C26" i="3"/>
  <c r="C24" i="8" s="1"/>
  <c r="F12" i="7"/>
  <c r="C18" i="8" s="1"/>
  <c r="C20" i="3"/>
  <c r="C23" i="8" s="1"/>
  <c r="C9" i="3"/>
  <c r="C21" i="8" s="1"/>
  <c r="C8" i="4"/>
  <c r="C25" i="8" s="1"/>
  <c r="C10" i="10"/>
  <c r="C17" i="8" s="1"/>
  <c r="C19" i="8" s="1"/>
  <c r="E19" i="8" s="1"/>
  <c r="F11" i="2"/>
  <c r="C16" i="8" s="1"/>
  <c r="C29" i="8" l="1"/>
  <c r="E29" i="8" s="1"/>
  <c r="E35" i="8" s="1"/>
  <c r="E38" i="8" s="1"/>
  <c r="A1" i="8"/>
  <c r="E37" i="8" l="1"/>
</calcChain>
</file>

<file path=xl/sharedStrings.xml><?xml version="1.0" encoding="utf-8"?>
<sst xmlns="http://schemas.openxmlformats.org/spreadsheetml/2006/main" count="350" uniqueCount="190">
  <si>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</si>
  <si>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</si>
  <si>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</si>
  <si>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</si>
  <si>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</si>
  <si>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</si>
  <si>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</si>
  <si>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</si>
  <si>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</si>
  <si>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</si>
  <si>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</si>
  <si>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</si>
  <si>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</si>
  <si>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</si>
  <si>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</si>
  <si>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</si>
  <si>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</si>
  <si>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</si>
  <si>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</si>
  <si>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</si>
  <si>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</si>
  <si>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</si>
  <si>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</si>
  <si>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</si>
  <si>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</si>
  <si>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</si>
  <si>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</si>
  <si>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</si>
  <si>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</si>
  <si>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</si>
  <si>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</si>
  <si>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</si>
  <si>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</si>
  <si>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</si>
  <si>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</si>
  <si>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</si>
  <si>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</si>
  <si>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</si>
  <si>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</si>
  <si>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</si>
  <si>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</si>
  <si>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</si>
  <si>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</si>
  <si>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</si>
  <si>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</si>
  <si>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</si>
  <si>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</si>
  <si>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</si>
  <si>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</si>
  <si>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</si>
  <si>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</si>
  <si>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</si>
  <si>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</si>
  <si>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</si>
  <si>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</si>
  <si>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</si>
  <si>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</si>
  <si>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</si>
  <si>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</si>
  <si>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</si>
  <si>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</si>
  <si>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</si>
  <si>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</si>
  <si>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</si>
  <si>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</si>
  <si>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</si>
  <si>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</si>
  <si>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</si>
  <si>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</si>
  <si>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</si>
  <si>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</si>
  <si>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</si>
  <si>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</si>
  <si>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</si>
  <si>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</si>
  <si>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</si>
  <si>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</si>
  <si>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</si>
  <si>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</si>
  <si>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</si>
  <si>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</si>
  <si>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</si>
  <si>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</si>
  <si>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</si>
  <si>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</si>
  <si>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</si>
  <si>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</si>
  <si>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</si>
  <si>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</si>
  <si>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</si>
  <si>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</si>
  <si>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</si>
  <si>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</si>
  <si>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</si>
  <si>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</si>
  <si>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</si>
  <si>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</si>
  <si>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</si>
  <si>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</si>
  <si>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</si>
  <si>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</si>
  <si>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</si>
  <si>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</si>
  <si>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</si>
  <si>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</si>
  <si>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</si>
  <si>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</si>
  <si>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</si>
  <si>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</si>
  <si>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</si>
  <si>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</si>
  <si>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</si>
  <si>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</si>
  <si>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</si>
  <si>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</si>
  <si>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</si>
  <si>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</si>
  <si>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</si>
  <si>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</si>
  <si>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</si>
  <si>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</si>
  <si>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</si>
  <si>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</si>
  <si>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</si>
  <si>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</si>
  <si>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</si>
  <si>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</si>
  <si>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</si>
  <si>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</si>
  <si>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</si>
  <si>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</si>
  <si>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</si>
  <si>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</si>
  <si>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</si>
  <si>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</si>
  <si>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</si>
  <si>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</si>
  <si>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</si>
  <si>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</si>
  <si>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</si>
  <si>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</si>
  <si>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</si>
  <si>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</si>
  <si>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</si>
  <si>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</si>
  <si>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</si>
  <si>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</si>
  <si>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</si>
  <si>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</si>
  <si>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</si>
  <si>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</si>
  <si>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</si>
  <si>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</si>
  <si>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</si>
  <si>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</si>
  <si>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</si>
  <si>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</si>
  <si>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</si>
  <si>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</si>
  <si>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</si>
  <si>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</si>
  <si>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</si>
  <si>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</si>
  <si>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</si>
  <si>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</si>
  <si>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</si>
  <si>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</si>
  <si>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</si>
  <si>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</si>
  <si>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</si>
  <si>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</si>
  <si>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</si>
  <si>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</si>
  <si>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</si>
  <si>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</si>
  <si>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</si>
  <si>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</si>
  <si>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</si>
  <si>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</si>
  <si>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</si>
  <si>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</si>
  <si>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2014</t>
  </si>
  <si>
    <t>75</t>
  </si>
  <si>
    <t xml:space="preserve">Ejendomsskatter </t>
  </si>
  <si>
    <t>Afregningsmålere, elektroniske ≤ Ø 110mm (Qn 10)</t>
  </si>
  <si>
    <t>Hornbæk Vandværk Amba</t>
  </si>
  <si>
    <t>V095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</si>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</sst>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Hornbæk Vandværk Amba</v>
      </c>
      <c r="B1" s="56"/>
      <c r="C1" s="56"/>
      <c r="D1" s="56"/>
      <c r="E1" s="56"/>
    </row>
    <row r="2" spans="1:5" x14ac:dyDescent="0.25">
      <c r="A2" s="220" t="str">
        <f>'1. Forside'!A2</f>
        <v>V095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Hornbæk Vandværk Amba</v>
      </c>
      <c r="B1" s="26"/>
      <c r="C1" s="26"/>
      <c r="D1" s="26"/>
      <c r="E1" s="26"/>
    </row>
    <row r="2" spans="1:5" x14ac:dyDescent="0.25">
      <c r="A2" s="221" t="str">
        <f>'1. Forside'!A2</f>
        <v>V095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100000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90000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-13427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-23427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Hornbæk Vandværk Amba</v>
      </c>
      <c r="B1" s="26"/>
      <c r="C1" s="26"/>
      <c r="D1" s="26"/>
      <c r="E1" s="26"/>
    </row>
    <row r="2" spans="1:5" x14ac:dyDescent="0.25">
      <c r="A2" s="221" t="str">
        <f>'1. Forside'!A2</f>
        <v>V095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-1975499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-1000802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-974697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-194939.4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Hornbæk Vandværk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3461197.311423928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837107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67290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5750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114427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1024574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94832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94832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157962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-1277368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-1277368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3594922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/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/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3594922</v>
      </c>
      <c r="D36" s="79" t="s">
        <v>0</v>
      </c>
      <c r="E36" s="10">
        <f>-C36</f>
        <v>-3594922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-133724.68857607199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Hornbæk Vandværk Amba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V095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320164</v>
      </c>
      <c r="D7" s="222" t="s">
        <v>0</v>
      </c>
      <c r="E7" s="223">
        <v>188644</v>
      </c>
      <c r="F7" s="222" t="s">
        <v>0</v>
      </c>
      <c r="G7" s="223">
        <v>93827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157962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-162202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320164</v>
      </c>
      <c r="D11" s="226" t="s">
        <v>0</v>
      </c>
      <c r="E11" s="55">
        <f>C11+E7-E8-E9</f>
        <v>508808</v>
      </c>
      <c r="F11" s="226" t="s">
        <v>0</v>
      </c>
      <c r="G11" s="55">
        <f>E11+G7-G8-G9</f>
        <v>444673</v>
      </c>
      <c r="H11" s="226" t="s">
        <v>0</v>
      </c>
      <c r="I11" s="55">
        <f>G11+I7-I8-I9</f>
        <v>444673</v>
      </c>
      <c r="J11" s="226" t="s">
        <v>0</v>
      </c>
      <c r="K11" s="55">
        <f>K7-K8-K9+K10+I11</f>
        <v>282471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Hornbæk Vandværk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2020558.6213313737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-7678.1227610592205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-96149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1916731.4985703144</v>
      </c>
      <c r="D13" s="79" t="s">
        <v>0</v>
      </c>
      <c r="E13" s="6">
        <f>C13</f>
        <v>1916731.4985703144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770447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187</v>
      </c>
      <c r="C16" s="14">
        <f>'6. Gennemførte investeringer'!F11</f>
        <v>96810.240000000005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-81270.186666666661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investeringer'!F12</f>
        <v>313333.33333333331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1099320.3866666667</v>
      </c>
      <c r="D19" s="79" t="s">
        <v>0</v>
      </c>
      <c r="E19" s="8">
        <f>C19</f>
        <v>1099320.3866666667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155000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1300000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46000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-10560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90000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-23427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1557013</v>
      </c>
      <c r="D29" s="79" t="s">
        <v>0</v>
      </c>
      <c r="E29" s="6">
        <f>C29</f>
        <v>1557013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-194939.4</v>
      </c>
      <c r="D31" s="79" t="s">
        <v>0</v>
      </c>
      <c r="E31" s="10">
        <f>C31</f>
        <v>-194939.4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-133724.68857607199</v>
      </c>
      <c r="D33" s="79" t="s">
        <v>0</v>
      </c>
      <c r="E33" s="12">
        <f>C33</f>
        <v>-133724.68857607199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4244400.7966609094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200239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21.196673957924826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14.704432186841272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Hornbæk Vandværk Amba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V095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2020558.6213313737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2020558.6213313737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2020558.6213313737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-7678.1227610592205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Hornbæk Vandværk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1304270.5900694018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2012880.4985703144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2020558.6213313737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384597.17306089459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96149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Hornbæk Vandværk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30834810.110728085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770447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770447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Hornbæk Vandværk Amba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V095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1277368</v>
      </c>
      <c r="F8" s="34">
        <f t="shared" ref="F8" si="0">E8/D8</f>
        <v>17031.573333333334</v>
      </c>
      <c r="G8" s="35" t="s">
        <v>0</v>
      </c>
      <c r="H8" s="26"/>
    </row>
    <row r="9" spans="1:8" s="148" customFormat="1" x14ac:dyDescent="0.25">
      <c r="A9" s="26"/>
      <c r="B9" s="23" t="s">
        <v>71</v>
      </c>
      <c r="C9" s="158"/>
      <c r="D9" s="158"/>
      <c r="E9" s="158"/>
      <c r="F9" s="36">
        <f>SUM(F8:F8)</f>
        <v>17031.573333333334</v>
      </c>
      <c r="G9" s="37" t="s">
        <v>0</v>
      </c>
      <c r="H9" s="26"/>
    </row>
    <row r="10" spans="1:8" s="148" customFormat="1" x14ac:dyDescent="0.25">
      <c r="A10" s="26"/>
      <c r="B10" s="107" t="s">
        <v>132</v>
      </c>
      <c r="C10" s="159"/>
      <c r="D10" s="159"/>
      <c r="E10" s="159"/>
      <c r="F10" s="66">
        <v>79778.666666666672</v>
      </c>
      <c r="G10" s="37" t="s">
        <v>0</v>
      </c>
      <c r="H10" s="26"/>
    </row>
    <row r="11" spans="1:8" s="148" customFormat="1" x14ac:dyDescent="0.25">
      <c r="A11" s="26"/>
      <c r="B11" s="39" t="s">
        <v>68</v>
      </c>
      <c r="C11" s="160"/>
      <c r="D11" s="160"/>
      <c r="E11" s="161"/>
      <c r="F11" s="38">
        <f>F9+F10</f>
        <v>96810.240000000005</v>
      </c>
      <c r="G11" s="38" t="s">
        <v>0</v>
      </c>
      <c r="H11" s="26"/>
    </row>
    <row r="12" spans="1:8" s="148" customFormat="1" x14ac:dyDescent="0.25">
      <c r="A12" s="26"/>
      <c r="B12" s="26"/>
      <c r="C12" s="26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hidden="1" x14ac:dyDescent="0.25"/>
    <row r="16" spans="1:8" s="148" customFormat="1" hidden="1" x14ac:dyDescent="0.25"/>
    <row r="17" s="148" customFormat="1" hidden="1" x14ac:dyDescent="0.25"/>
    <row r="18" s="148" customFormat="1" ht="14.45" hidden="1" customHeight="1" x14ac:dyDescent="0.25"/>
    <row r="19" s="148" customFormat="1" ht="14.45" hidden="1" customHeight="1" x14ac:dyDescent="0.25"/>
    <row r="20" s="148" customFormat="1" ht="1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idden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Hornbæk Vandværk Amba</v>
      </c>
      <c r="B1" s="162"/>
      <c r="C1" s="162"/>
      <c r="D1" s="162"/>
      <c r="E1" s="162"/>
    </row>
    <row r="2" spans="1:5" x14ac:dyDescent="0.25">
      <c r="A2" s="1" t="str">
        <f>'1. Forside'!A2</f>
        <v>V095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102000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13333.333333333334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investeringer'!F9</f>
        <v>17031.573333333334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-81270.186666666661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3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Hornbæk Vandværk Amba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V095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184</v>
      </c>
      <c r="C8" s="30">
        <v>2015</v>
      </c>
      <c r="D8" s="31">
        <v>10</v>
      </c>
      <c r="E8" s="32">
        <v>3000000</v>
      </c>
      <c r="F8" s="45">
        <f>E8/D8</f>
        <v>300000</v>
      </c>
      <c r="G8" s="35" t="s">
        <v>0</v>
      </c>
      <c r="H8" s="26"/>
    </row>
    <row r="9" spans="1:8" s="148" customFormat="1" x14ac:dyDescent="0.25">
      <c r="A9" s="26"/>
      <c r="B9" s="29" t="s">
        <v>180</v>
      </c>
      <c r="C9" s="30">
        <v>2016</v>
      </c>
      <c r="D9" s="31">
        <v>75</v>
      </c>
      <c r="E9" s="32">
        <v>1000000</v>
      </c>
      <c r="F9" s="45">
        <f t="shared" ref="F9" si="0">E9/D9</f>
        <v>13333.333333333334</v>
      </c>
      <c r="G9" s="35" t="s">
        <v>0</v>
      </c>
      <c r="H9" s="26"/>
    </row>
    <row r="10" spans="1:8" s="148" customFormat="1" x14ac:dyDescent="0.25">
      <c r="A10" s="26"/>
      <c r="B10" s="109" t="s">
        <v>72</v>
      </c>
      <c r="C10" s="165"/>
      <c r="D10" s="166"/>
      <c r="E10" s="167"/>
      <c r="F10" s="46">
        <f>SUMIF(C8:C9,"2015",F8:F9)</f>
        <v>300000</v>
      </c>
      <c r="G10" s="47" t="s">
        <v>0</v>
      </c>
      <c r="H10" s="26"/>
    </row>
    <row r="11" spans="1:8" s="148" customFormat="1" x14ac:dyDescent="0.25">
      <c r="A11" s="26"/>
      <c r="B11" s="107" t="s">
        <v>130</v>
      </c>
      <c r="C11" s="168"/>
      <c r="D11" s="169"/>
      <c r="E11" s="170"/>
      <c r="F11" s="46">
        <f>SUMIF(C8:C9,"2016",F8:F9)</f>
        <v>13333.333333333334</v>
      </c>
      <c r="G11" s="47" t="s">
        <v>0</v>
      </c>
      <c r="H11" s="26"/>
    </row>
    <row r="12" spans="1:8" s="148" customFormat="1" x14ac:dyDescent="0.25">
      <c r="A12" s="26"/>
      <c r="B12" s="50" t="s">
        <v>36</v>
      </c>
      <c r="C12" s="171"/>
      <c r="D12" s="172"/>
      <c r="E12" s="172"/>
      <c r="F12" s="48">
        <f>F10+F11</f>
        <v>313333.33333333331</v>
      </c>
      <c r="G12" s="49" t="s">
        <v>0</v>
      </c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173"/>
      <c r="G15" s="173"/>
      <c r="H15" s="26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t="12" hidden="1" customHeight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Hornbæk Vandværk Amba</v>
      </c>
      <c r="B1" s="56"/>
      <c r="C1" s="56"/>
      <c r="D1" s="176"/>
      <c r="E1" s="56"/>
    </row>
    <row r="2" spans="1:5" x14ac:dyDescent="0.25">
      <c r="A2" s="220" t="str">
        <f>'1. Forside'!A2</f>
        <v>V095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35000</v>
      </c>
      <c r="D7" s="181" t="s">
        <v>0</v>
      </c>
      <c r="E7" s="56"/>
    </row>
    <row r="8" spans="1:5" x14ac:dyDescent="0.25">
      <c r="A8" s="56"/>
      <c r="B8" s="206" t="s">
        <v>183</v>
      </c>
      <c r="C8" s="51">
        <v>120000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155000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188</v>
      </c>
      <c r="C12" s="178"/>
      <c r="D12" s="179"/>
      <c r="E12" s="56"/>
    </row>
    <row r="13" spans="1:5" x14ac:dyDescent="0.25">
      <c r="A13" s="56"/>
      <c r="B13" s="53" t="s">
        <v>189</v>
      </c>
      <c r="C13" s="180">
        <v>1300000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1300000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16000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30000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46000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1321440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1332000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-10560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2015-09-27T18:24:46Z</dcterms:modified>
</cp:coreProperties>
</file>