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9" i="2" l="1"/>
  <c r="C9" i="12" l="1"/>
  <c r="C11" i="12" s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7" i="3"/>
  <c r="C24" i="8" s="1"/>
  <c r="F14" i="7"/>
  <c r="C18" i="8" s="1"/>
  <c r="C21" i="3"/>
  <c r="C23" i="8" s="1"/>
  <c r="C10" i="3"/>
  <c r="C21" i="8" s="1"/>
  <c r="C8" i="4"/>
  <c r="C25" i="8" s="1"/>
  <c r="C10" i="10"/>
  <c r="C17" i="8" s="1"/>
  <c r="C19" i="8" s="1"/>
  <c r="E19" i="8" s="1"/>
  <c r="F12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<sst xmlns="http://schemas.openxmlformats.org/spreadsheetml/2006/main" count="360" uniqueCount="192">
  <si>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</si>
  <si>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</si>
  <si>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</si>
  <si>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</si>
  <si>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</si>
  <si>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</si>
  <si>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</si>
  <si>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</si>
  <si>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</si>
  <si>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</si>
  <si>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</si>
  <si>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</si>
  <si>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</si>
  <si>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</si>
  <si>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</si>
  <si>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</si>
  <si>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</si>
  <si>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</si>
  <si>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</si>
  <si>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</si>
  <si>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</si>
  <si>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</si>
  <si>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</si>
  <si>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</si>
  <si>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</si>
  <si>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</si>
  <si>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</si>
  <si>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</si>
  <si>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</si>
  <si>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</si>
  <si>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</si>
  <si>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</si>
  <si>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</si>
  <si>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</si>
  <si>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</si>
  <si>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</si>
  <si>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</si>
  <si>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</si>
  <si>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</si>
  <si>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</si>
  <si>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</si>
  <si>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</si>
  <si>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</si>
  <si>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</si>
  <si>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</si>
  <si>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</si>
  <si>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</si>
  <si>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</si>
  <si>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</si>
  <si>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</si>
  <si>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</si>
  <si>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</si>
  <si>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</si>
  <si>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</si>
  <si>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</si>
  <si>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</si>
  <si>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</si>
  <si>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</si>
  <si>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</si>
  <si>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</si>
  <si>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</si>
  <si>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</si>
  <si>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</si>
  <si>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</si>
  <si>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</si>
  <si>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</si>
  <si>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</si>
  <si>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</si>
  <si>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</si>
  <si>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</si>
  <si>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</si>
  <si>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</si>
  <si>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</si>
  <si>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</si>
  <si>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</si>
  <si>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</si>
  <si>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</si>
  <si>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</si>
  <si>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</si>
  <si>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</si>
  <si>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</si>
  <si>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</si>
  <si>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</si>
  <si>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</si>
  <si>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</si>
  <si>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</si>
  <si>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</si>
  <si>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</si>
  <si>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</si>
  <si>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</si>
  <si>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</si>
  <si>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</si>
  <si>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</si>
  <si>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</si>
  <si>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</si>
  <si>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</si>
  <si>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</si>
  <si>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</si>
  <si>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</si>
  <si>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</si>
  <si>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</si>
  <si>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</si>
  <si>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</si>
  <si>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</si>
  <si>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</si>
  <si>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</si>
  <si>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</si>
  <si>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</si>
  <si>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</si>
  <si>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</si>
  <si>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</si>
  <si>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</si>
  <si>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</si>
  <si>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</si>
  <si>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</si>
  <si>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</si>
  <si>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</si>
  <si>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</si>
  <si>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</si>
  <si>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</si>
  <si>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</si>
  <si>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</si>
  <si>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</si>
  <si>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</si>
  <si>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</si>
  <si>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</si>
  <si>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</si>
  <si>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</si>
  <si>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</si>
  <si>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</si>
  <si>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</si>
  <si>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</si>
  <si>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</si>
  <si>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</si>
  <si>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</si>
  <si>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</si>
  <si>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</si>
  <si>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</si>
  <si>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</si>
  <si>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</si>
  <si>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</si>
  <si>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</si>
  <si>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</si>
  <si>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</si>
  <si>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</si>
  <si>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</si>
  <si>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</si>
  <si>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</si>
  <si>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</si>
  <si>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</si>
  <si>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</si>
  <si>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</si>
  <si>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</si>
  <si>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</si>
  <si>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</si>
  <si>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</si>
  <si>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</si>
  <si>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</si>
  <si>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</si>
  <si>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</si>
  <si>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</si>
  <si>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</si>
  <si>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</si>
  <si>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</si>
  <si>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</si>
  <si>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</si>
  <si>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</si>
  <si>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</si>
  <si>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</si>
  <si>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</si>
  <si>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</si>
  <si>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</si>
  <si>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</si>
  <si>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</si>
  <si>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</si>
  <si>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</si>
  <si>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</si>
  <si>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</si>
  <si>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</si>
  <si>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</si>
  <si>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</si>
  <si>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</si>
  <si>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</si>
  <si>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</si>
  <si>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Ø 50mm &lt; Ledningsnet ≤ Ø110 mm</t>
  </si>
  <si>
    <t>75</t>
  </si>
  <si>
    <t>Ejendomsskatter</t>
  </si>
  <si>
    <t>Selskabsskatter</t>
  </si>
  <si>
    <t>Hurup Vandværk</t>
  </si>
  <si>
    <t>V099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</si>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</sst>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Hurup Vandværk</v>
      </c>
      <c r="B1" s="56"/>
      <c r="C1" s="56"/>
      <c r="D1" s="56"/>
      <c r="E1" s="56"/>
    </row>
    <row r="2" spans="1:5" x14ac:dyDescent="0.25">
      <c r="A2" s="220" t="str">
        <f>'1. Forside'!A2</f>
        <v>V099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Hurup Vandværk</v>
      </c>
      <c r="B1" s="26"/>
      <c r="C1" s="26"/>
      <c r="D1" s="26"/>
      <c r="E1" s="26"/>
    </row>
    <row r="2" spans="1:5" x14ac:dyDescent="0.25">
      <c r="A2" s="221" t="str">
        <f>'1. Forside'!A2</f>
        <v>V099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68000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14000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53563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28563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Hurup Vandværk</v>
      </c>
      <c r="B1" s="26"/>
      <c r="C1" s="26"/>
      <c r="D1" s="26"/>
      <c r="E1" s="26"/>
    </row>
    <row r="2" spans="1:5" x14ac:dyDescent="0.25">
      <c r="A2" s="221" t="str">
        <f>'1. Forside'!A2</f>
        <v>V099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-711284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-437808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-273476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-91158.666666666672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6015355.8753809202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1806047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35605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-2253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49500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1888899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38500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38500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-839224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-839224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1088175</v>
      </c>
      <c r="D27" s="79" t="s">
        <v>0</v>
      </c>
      <c r="E27" s="10">
        <f>IF(C27&lt;0,0,-C27)</f>
        <v>-1088175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722000</v>
      </c>
      <c r="D29" s="79" t="s">
        <v>0</v>
      </c>
      <c r="E29" s="10">
        <f>-C29</f>
        <v>-722000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4468734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4468734</v>
      </c>
      <c r="D36" s="79" t="s">
        <v>0</v>
      </c>
      <c r="E36" s="10">
        <f>-C36</f>
        <v>-4468734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-263553.12461907975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Hurup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437925</v>
      </c>
      <c r="D7" s="222" t="s">
        <v>0</v>
      </c>
      <c r="E7" s="223">
        <v>565068</v>
      </c>
      <c r="F7" s="222" t="s">
        <v>0</v>
      </c>
      <c r="G7" s="223">
        <v>75659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722000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437925</v>
      </c>
      <c r="D11" s="226" t="s">
        <v>0</v>
      </c>
      <c r="E11" s="55">
        <f>C11+E7-E8-E9</f>
        <v>1002993</v>
      </c>
      <c r="F11" s="226" t="s">
        <v>0</v>
      </c>
      <c r="G11" s="55">
        <f>E11+G7-G8-G9</f>
        <v>356652</v>
      </c>
      <c r="H11" s="226" t="s">
        <v>0</v>
      </c>
      <c r="I11" s="55">
        <f>G11+I7-I8-I9</f>
        <v>356652</v>
      </c>
      <c r="J11" s="226" t="s">
        <v>0</v>
      </c>
      <c r="K11" s="55">
        <f>K7-K8-K9+K10+I11</f>
        <v>356652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0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1797742.6616695491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-6831.4221143442865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-19550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1771361.2395552048</v>
      </c>
      <c r="D13" s="79" t="s">
        <v>0</v>
      </c>
      <c r="E13" s="6">
        <f>C13</f>
        <v>1771361.2395552048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1773073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190</v>
      </c>
      <c r="C16" s="14">
        <f>'6. Gennemførte investeringer'!F12</f>
        <v>105873.42333333334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2029.2666666666628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92000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1972975.69</v>
      </c>
      <c r="D19" s="79" t="s">
        <v>0</v>
      </c>
      <c r="E19" s="8">
        <f>C19</f>
        <v>1972975.69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82500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2216000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39500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234953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28563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2655516</v>
      </c>
      <c r="D29" s="79" t="s">
        <v>0</v>
      </c>
      <c r="E29" s="6">
        <f>C29</f>
        <v>2655516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-91158.666666666672</v>
      </c>
      <c r="D31" s="79" t="s">
        <v>0</v>
      </c>
      <c r="E31" s="10">
        <f>C31</f>
        <v>-91158.666666666672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-263553.12461907975</v>
      </c>
      <c r="D33" s="79" t="s">
        <v>0</v>
      </c>
      <c r="E33" s="12">
        <f>C33</f>
        <v>-263553.12461907975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6045141.138269458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339569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17.80239402969487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11.276474408056854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1797742.6616695491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1797742.6616695491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1797742.6616695491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-6831.4221143442865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1449699.6823703244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1790911.2395552048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1797742.6616695491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78201.805782625379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19550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Hurup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78210688.992153451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1773073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1773073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Hurup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290769</v>
      </c>
      <c r="F8" s="34">
        <f t="shared" ref="F8:F9" si="0">E8/D8</f>
        <v>29076.9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548455</v>
      </c>
      <c r="F9" s="34">
        <f t="shared" si="0"/>
        <v>7312.7333333333336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36389.633333333331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69483.790000000008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105873.42333333334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Hurup Vandværk</v>
      </c>
      <c r="B1" s="162"/>
      <c r="C1" s="162"/>
      <c r="D1" s="162"/>
      <c r="E1" s="162"/>
    </row>
    <row r="2" spans="1:5" x14ac:dyDescent="0.25">
      <c r="A2" s="1" t="str">
        <f>'1. Forside'!A2</f>
        <v>V099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24750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46000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36389.633333333331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2029.2666666666628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Hurup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10</v>
      </c>
      <c r="E8" s="32">
        <v>400000</v>
      </c>
      <c r="F8" s="45">
        <f>E8/D8</f>
        <v>40000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75</v>
      </c>
      <c r="E9" s="32">
        <v>450000</v>
      </c>
      <c r="F9" s="45">
        <f t="shared" ref="F9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10</v>
      </c>
      <c r="E10" s="32">
        <v>400000</v>
      </c>
      <c r="F10" s="45">
        <f t="shared" ref="F10:F11" si="1">E10/D10</f>
        <v>40000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2016</v>
      </c>
      <c r="D11" s="31">
        <v>75</v>
      </c>
      <c r="E11" s="32">
        <v>450000</v>
      </c>
      <c r="F11" s="45">
        <f t="shared" si="1"/>
        <v>6000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46000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46000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92000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A15" sqref="A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Hurup Vandværk</v>
      </c>
      <c r="B1" s="56"/>
      <c r="C1" s="56"/>
      <c r="D1" s="176"/>
      <c r="E1" s="56"/>
    </row>
    <row r="2" spans="1:5" x14ac:dyDescent="0.25">
      <c r="A2" s="220" t="str">
        <f>'1. Forside'!A2</f>
        <v>V099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3500</v>
      </c>
      <c r="D8" s="181" t="s">
        <v>0</v>
      </c>
      <c r="E8" s="56"/>
    </row>
    <row r="9" spans="1:5" x14ac:dyDescent="0.25">
      <c r="A9" s="56"/>
      <c r="B9" s="206" t="s">
        <v>187</v>
      </c>
      <c r="C9" s="51">
        <v>46000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82500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191</v>
      </c>
      <c r="C14" s="180">
        <v>2216000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2216000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14500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39500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2290474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2055521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234953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2015-09-17T11:47:39Z</dcterms:modified>
</cp:coreProperties>
</file>