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0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15" i="7" l="1"/>
  <c r="F16" i="7"/>
  <c r="F9" i="7" l="1"/>
  <c r="F10" i="7"/>
  <c r="F11" i="7"/>
  <c r="F12" i="7"/>
  <c r="F13" i="7"/>
  <c r="F14" i="7"/>
  <c r="F9" i="2" l="1"/>
  <c r="F10" i="2"/>
  <c r="F11" i="2"/>
  <c r="C12" i="4" l="1"/>
  <c r="E31" i="19" l="1"/>
  <c r="C36" i="19" l="1"/>
  <c r="E36" i="19" s="1"/>
  <c r="F18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3" l="1"/>
  <c r="C22" i="8" s="1"/>
  <c r="C13" i="15"/>
  <c r="C15" i="15" s="1"/>
  <c r="C11" i="8" s="1"/>
  <c r="C9" i="9"/>
  <c r="C15" i="8" s="1"/>
  <c r="E29" i="19"/>
  <c r="C12" i="8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17" i="7" s="1"/>
  <c r="F12" i="2" l="1"/>
  <c r="C9" i="10" s="1"/>
  <c r="C15" i="11" l="1"/>
  <c r="C28" i="8" s="1"/>
  <c r="C18" i="4"/>
  <c r="C26" i="8" s="1"/>
  <c r="C25" i="3"/>
  <c r="C24" i="8" s="1"/>
  <c r="F19" i="7"/>
  <c r="C18" i="8" s="1"/>
  <c r="C19" i="3"/>
  <c r="C23" i="8" s="1"/>
  <c r="C8" i="3"/>
  <c r="C21" i="8" s="1"/>
  <c r="C25" i="8"/>
  <c r="C10" i="10"/>
  <c r="C17" i="8" s="1"/>
  <c r="F14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<sst xmlns="http://schemas.openxmlformats.org/spreadsheetml/2006/main" count="398" uniqueCount="206">
  <si>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</si>
  <si>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</si>
  <si>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</si>
  <si>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</si>
  <si>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</si>
  <si>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</si>
  <si>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</si>
  <si>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</si>
  <si>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</si>
  <si>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</si>
  <si>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</si>
  <si>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</si>
  <si>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</si>
  <si>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</si>
  <si>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</si>
  <si>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</si>
  <si>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</si>
  <si>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</si>
  <si>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</si>
  <si>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</si>
  <si>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</si>
  <si>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</si>
  <si>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</si>
  <si>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</si>
  <si>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</si>
  <si>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</si>
  <si>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</si>
  <si>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</si>
  <si>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</si>
  <si>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</si>
  <si>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</si>
  <si>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</si>
  <si>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</si>
  <si>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</si>
  <si>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</si>
  <si>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</si>
  <si>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</si>
  <si>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</si>
  <si>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</si>
  <si>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</si>
  <si>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</si>
  <si>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</si>
  <si>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</si>
  <si>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</si>
  <si>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</si>
  <si>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</si>
  <si>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</si>
  <si>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</si>
  <si>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</si>
  <si>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</si>
  <si>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</si>
  <si>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</si>
  <si>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</si>
  <si>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</si>
  <si>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</si>
  <si>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</si>
  <si>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</si>
  <si>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</si>
  <si>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</si>
  <si>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</si>
  <si>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</si>
  <si>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</si>
  <si>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</si>
  <si>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</si>
  <si>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</si>
  <si>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</si>
  <si>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</si>
  <si>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</si>
  <si>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</si>
  <si>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</si>
  <si>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</si>
  <si>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</si>
  <si>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</si>
  <si>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</si>
  <si>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</si>
  <si>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</si>
  <si>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</si>
  <si>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</si>
  <si>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</si>
  <si>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</si>
  <si>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</si>
  <si>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</si>
  <si>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</si>
  <si>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</si>
  <si>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</si>
  <si>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</si>
  <si>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</si>
  <si>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</si>
  <si>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</si>
  <si>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</si>
  <si>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</si>
  <si>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</si>
  <si>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</si>
  <si>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</si>
  <si>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</si>
  <si>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</si>
  <si>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</si>
  <si>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</si>
  <si>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</si>
  <si>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</si>
  <si>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</si>
  <si>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</si>
  <si>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</si>
  <si>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</si>
  <si>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</si>
  <si>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</si>
  <si>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</si>
  <si>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</si>
  <si>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</si>
  <si>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</si>
  <si>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</si>
  <si>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</si>
  <si>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</si>
  <si>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</si>
  <si>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</si>
  <si>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</si>
  <si>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</si>
  <si>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</si>
  <si>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</si>
  <si>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</si>
  <si>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</si>
  <si>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</si>
  <si>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</si>
  <si>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</si>
  <si>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</si>
  <si>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</si>
  <si>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</si>
  <si>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</si>
  <si>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</si>
  <si>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</si>
  <si>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</si>
  <si>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</si>
  <si>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</si>
  <si>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</si>
  <si>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</si>
  <si>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</si>
  <si>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</si>
  <si>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</si>
  <si>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</si>
  <si>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</si>
  <si>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</si>
  <si>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</si>
  <si>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</si>
  <si>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</si>
  <si>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</si>
  <si>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</si>
  <si>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</si>
  <si>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</si>
  <si>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</si>
  <si>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</si>
  <si>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</si>
  <si>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</si>
  <si>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</si>
  <si>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</si>
  <si>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</si>
  <si>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</si>
  <si>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</si>
  <si>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</si>
  <si>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</si>
  <si>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</si>
  <si>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</si>
  <si>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</si>
  <si>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</si>
  <si>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</si>
  <si>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</si>
  <si>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</si>
  <si>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</si>
  <si>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</si>
  <si>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</si>
  <si>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</si>
  <si>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</si>
  <si>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</si>
  <si>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</si>
  <si>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</si>
  <si>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</si>
  <si>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</si>
  <si>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</si>
  <si>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</si>
  <si>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</si>
  <si>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</si>
  <si>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SMS-tjeneste</t>
  </si>
  <si>
    <t>Ledelsessystem</t>
  </si>
  <si>
    <t>Andet, Ledningsnetmodel</t>
  </si>
  <si>
    <t>Fjernaflæsning af målere</t>
  </si>
  <si>
    <t>Skovrejsning</t>
  </si>
  <si>
    <t>2014</t>
  </si>
  <si>
    <t>Arbejdsplads</t>
  </si>
  <si>
    <t>5</t>
  </si>
  <si>
    <t>Ø110 mm &lt; Ledningsnet ≤ Ø 250 mm</t>
  </si>
  <si>
    <t>75</t>
  </si>
  <si>
    <t>Afregningsmålere, elektroniske ≤ Ø 110mm (Qn 10)</t>
  </si>
  <si>
    <t>10</t>
  </si>
  <si>
    <t>2015</t>
  </si>
  <si>
    <t>Ø 50mm &lt; Ledningsnet ≤ Ø110 mm</t>
  </si>
  <si>
    <t>Køretøjer, små lastvogne (&lt; 3.500 kg.)</t>
  </si>
  <si>
    <t>2016</t>
  </si>
  <si>
    <t>Ventiler på Ø110 mm &lt; Ledningsnet ≤ Ø 250 mm</t>
  </si>
  <si>
    <t>Ledningsnetmodel</t>
  </si>
  <si>
    <t>SRO computer</t>
  </si>
  <si>
    <t>Rør, rentvandstanke</t>
  </si>
  <si>
    <t>Boring (inkl. etablering, forerør, filter og prøvepumpning</t>
  </si>
  <si>
    <t>Jyllinge Vandværk a.m.b.a.</t>
  </si>
  <si>
    <t>V110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</si>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</sst>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9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Jyllinge Vandværk a.m.b.a.</v>
      </c>
      <c r="B1" s="56"/>
      <c r="C1" s="56"/>
      <c r="D1" s="56"/>
      <c r="E1" s="56"/>
    </row>
    <row r="2" spans="1:5" x14ac:dyDescent="0.25">
      <c r="A2" s="220" t="str">
        <f>'1. Forside'!A2</f>
        <v>V110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180</v>
      </c>
      <c r="C7" s="51">
        <v>17080</v>
      </c>
      <c r="D7" s="190" t="s">
        <v>0</v>
      </c>
      <c r="E7" s="56"/>
    </row>
    <row r="8" spans="1:5" x14ac:dyDescent="0.25">
      <c r="A8" s="56"/>
      <c r="B8" s="212" t="s">
        <v>181</v>
      </c>
      <c r="C8" s="51">
        <v>33104</v>
      </c>
      <c r="D8" s="190" t="s">
        <v>0</v>
      </c>
      <c r="E8" s="56"/>
    </row>
    <row r="9" spans="1:5" x14ac:dyDescent="0.25">
      <c r="A9" s="56"/>
      <c r="B9" s="212" t="s">
        <v>182</v>
      </c>
      <c r="C9" s="51">
        <v>10000</v>
      </c>
      <c r="D9" s="190" t="s">
        <v>0</v>
      </c>
      <c r="E9" s="56"/>
    </row>
    <row r="10" spans="1:5" x14ac:dyDescent="0.25">
      <c r="A10" s="56"/>
      <c r="B10" s="212" t="s">
        <v>183</v>
      </c>
      <c r="C10" s="51">
        <v>8500</v>
      </c>
      <c r="D10" s="190" t="s">
        <v>0</v>
      </c>
      <c r="E10" s="56"/>
    </row>
    <row r="11" spans="1:5" x14ac:dyDescent="0.25">
      <c r="A11" s="56"/>
      <c r="B11" s="212" t="s">
        <v>184</v>
      </c>
      <c r="C11" s="51">
        <v>45000</v>
      </c>
      <c r="D11" s="190" t="s">
        <v>0</v>
      </c>
      <c r="E11" s="56"/>
    </row>
    <row r="12" spans="1:5" x14ac:dyDescent="0.25">
      <c r="A12" s="56"/>
      <c r="B12" s="54" t="s">
        <v>36</v>
      </c>
      <c r="C12" s="55">
        <f>SUM(C7:C11)</f>
        <v>113684</v>
      </c>
      <c r="D12" s="191" t="s">
        <v>0</v>
      </c>
      <c r="E12" s="56"/>
    </row>
    <row r="13" spans="1:5" x14ac:dyDescent="0.25">
      <c r="A13" s="56"/>
      <c r="B13" s="56"/>
      <c r="C13" s="182"/>
      <c r="D13" s="56"/>
      <c r="E13" s="56"/>
    </row>
    <row r="14" spans="1:5" x14ac:dyDescent="0.25">
      <c r="A14" s="56"/>
      <c r="B14" s="56"/>
      <c r="C14" s="182"/>
      <c r="D14" s="56"/>
      <c r="E14" s="56"/>
    </row>
    <row r="15" spans="1:5" ht="27.2" customHeight="1" x14ac:dyDescent="0.25">
      <c r="A15" s="56"/>
      <c r="B15" s="20" t="s">
        <v>146</v>
      </c>
      <c r="C15" s="192"/>
      <c r="D15" s="189"/>
      <c r="E15" s="56"/>
    </row>
    <row r="16" spans="1:5" ht="16.7" customHeight="1" x14ac:dyDescent="0.25">
      <c r="A16" s="56"/>
      <c r="B16" s="108" t="s">
        <v>147</v>
      </c>
      <c r="C16" s="19">
        <v>58354</v>
      </c>
      <c r="D16" s="151" t="s">
        <v>0</v>
      </c>
      <c r="E16" s="56"/>
    </row>
    <row r="17" spans="1:5" ht="16.7" customHeight="1" x14ac:dyDescent="0.25">
      <c r="A17" s="56"/>
      <c r="B17" s="108" t="s">
        <v>148</v>
      </c>
      <c r="C17" s="40">
        <v>44800</v>
      </c>
      <c r="D17" s="151" t="s">
        <v>0</v>
      </c>
      <c r="E17" s="56"/>
    </row>
    <row r="18" spans="1:5" x14ac:dyDescent="0.25">
      <c r="A18" s="56"/>
      <c r="B18" s="28" t="s">
        <v>149</v>
      </c>
      <c r="C18" s="55">
        <f>C16-C17</f>
        <v>13554</v>
      </c>
      <c r="D18" s="153" t="s">
        <v>0</v>
      </c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x14ac:dyDescent="0.25">
      <c r="A21" s="56"/>
      <c r="B21" s="193"/>
      <c r="C21" s="56"/>
      <c r="D21" s="56"/>
      <c r="E21" s="56"/>
    </row>
    <row r="22" spans="1:5" ht="15.75" hidden="1" x14ac:dyDescent="0.25">
      <c r="B22" s="194"/>
      <c r="E22" s="195"/>
    </row>
    <row r="23" spans="1:5" ht="15.75" hidden="1" x14ac:dyDescent="0.25">
      <c r="B23" s="195"/>
      <c r="C23" s="195"/>
    </row>
    <row r="24" spans="1:5" ht="15.75" hidden="1" x14ac:dyDescent="0.25">
      <c r="B24" s="195"/>
      <c r="E24" s="195"/>
    </row>
    <row r="25" spans="1:5" ht="15.75" hidden="1" x14ac:dyDescent="0.25">
      <c r="B25" s="195"/>
      <c r="D25" s="195"/>
    </row>
    <row r="26" spans="1:5" ht="15.75" hidden="1" x14ac:dyDescent="0.25">
      <c r="B26" s="195"/>
      <c r="C26" s="195"/>
    </row>
    <row r="27" spans="1:5" ht="15.75" hidden="1" x14ac:dyDescent="0.25">
      <c r="B27" s="195"/>
      <c r="C27" s="195"/>
    </row>
    <row r="28" spans="1:5" ht="15.75" hidden="1" x14ac:dyDescent="0.25">
      <c r="B28" s="195"/>
      <c r="D28" s="195"/>
    </row>
    <row r="29" spans="1:5" ht="15.75" hidden="1" x14ac:dyDescent="0.25">
      <c r="B29" s="195"/>
      <c r="D29" s="195"/>
    </row>
    <row r="30" spans="1:5" ht="15.75" hidden="1" x14ac:dyDescent="0.25">
      <c r="B30" s="195"/>
      <c r="D30" s="195"/>
    </row>
    <row r="31" spans="1:5" ht="15.75" hidden="1" x14ac:dyDescent="0.25">
      <c r="B31" s="194"/>
      <c r="C31" s="194"/>
    </row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4"/>
    </row>
    <row r="67" spans="1:5" hidden="1" x14ac:dyDescent="0.25"/>
    <row r="68" spans="1:5" hidden="1" x14ac:dyDescent="0.25"/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/>
    <row r="77" spans="1:5" hidden="1" x14ac:dyDescent="0.25"/>
    <row r="78" spans="1:5" hidden="1" x14ac:dyDescent="0.25"/>
    <row r="79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Jyllinge Vandværk a.m.b.a.</v>
      </c>
      <c r="B1" s="26"/>
      <c r="C1" s="26"/>
      <c r="D1" s="26"/>
      <c r="E1" s="26"/>
    </row>
    <row r="2" spans="1:5" x14ac:dyDescent="0.25">
      <c r="A2" s="221" t="str">
        <f>'1. Forside'!A2</f>
        <v>V110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-10049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-30000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19951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Jyllinge Vandværk a.m.b.a.</v>
      </c>
      <c r="B1" s="26"/>
      <c r="C1" s="26"/>
      <c r="D1" s="26"/>
      <c r="E1" s="26"/>
    </row>
    <row r="2" spans="1:5" x14ac:dyDescent="0.25">
      <c r="A2" s="221" t="str">
        <f>'1. Forside'!A2</f>
        <v>V110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-3625431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-1802068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-1823363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-364672.6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Jyllinge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4127451.35862032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1144100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171184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17286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178417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1510987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348098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-1232822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-622763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-3500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-1859085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5338797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5338797</v>
      </c>
      <c r="D36" s="79" t="s">
        <v>0</v>
      </c>
      <c r="E36" s="10">
        <f>-C36</f>
        <v>-5338797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-1211345.64137968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Jyllinge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V110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147117</v>
      </c>
      <c r="D7" s="222" t="s">
        <v>0</v>
      </c>
      <c r="E7" s="223">
        <v>77300</v>
      </c>
      <c r="F7" s="222" t="s">
        <v>0</v>
      </c>
      <c r="G7" s="223">
        <v>348098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147117</v>
      </c>
      <c r="D8" s="222" t="s">
        <v>0</v>
      </c>
      <c r="E8" s="224">
        <v>77300</v>
      </c>
      <c r="F8" s="222" t="s">
        <v>0</v>
      </c>
      <c r="G8" s="224">
        <v>348098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Jyllinge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1883229.1947578585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-7156.2709400798622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-94161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1781911.9238177787</v>
      </c>
      <c r="D13" s="79" t="s">
        <v>0</v>
      </c>
      <c r="E13" s="6">
        <f>C13</f>
        <v>1781911.9238177787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1063142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203</v>
      </c>
      <c r="C16" s="14">
        <f>'6. Gennemførte investeringer'!F14</f>
        <v>345037.02833333338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-19163.400000000023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investeringer'!F19</f>
        <v>292333.33333333331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1681348.9616666667</v>
      </c>
      <c r="D19" s="79" t="s">
        <v>0</v>
      </c>
      <c r="E19" s="8">
        <f>C19</f>
        <v>1681348.9616666667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1437500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49580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-34151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servicemål'!C12</f>
        <v>113684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servicemål'!C18</f>
        <v>13554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19951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1633118</v>
      </c>
      <c r="D29" s="79" t="s">
        <v>0</v>
      </c>
      <c r="E29" s="6">
        <f>C29</f>
        <v>1633118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-364672.6</v>
      </c>
      <c r="D31" s="79" t="s">
        <v>0</v>
      </c>
      <c r="E31" s="10">
        <f>C31</f>
        <v>-364672.6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-1211345.64137968</v>
      </c>
      <c r="D33" s="79" t="s">
        <v>0</v>
      </c>
      <c r="E33" s="12">
        <f>C33</f>
        <v>-1211345.64137968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3520360.6441047662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231662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15.196107450098705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8.9909464828274217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Jyllinge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V110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1883229.1947578585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1883229.1947578585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1883229.1947578585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-7156.2709400798622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Jyllinge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994345.01483214938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1876072.9238177787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1883229.1947578585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606988.14766031294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94161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Jyllinge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46054105.252972238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1063142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1063142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Jyllinge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199</v>
      </c>
      <c r="C8" s="30" t="s">
        <v>185</v>
      </c>
      <c r="D8" s="31">
        <v>30</v>
      </c>
      <c r="E8" s="32">
        <v>159189</v>
      </c>
      <c r="F8" s="34">
        <f t="shared" ref="F8" si="0">E8/D8</f>
        <v>5306.3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185</v>
      </c>
      <c r="D9" s="31" t="s">
        <v>187</v>
      </c>
      <c r="E9" s="32">
        <v>86994</v>
      </c>
      <c r="F9" s="34">
        <f t="shared" ref="F9:F11" si="1">E9/D9</f>
        <v>17398.8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185</v>
      </c>
      <c r="D10" s="31" t="s">
        <v>189</v>
      </c>
      <c r="E10" s="32">
        <v>1500440</v>
      </c>
      <c r="F10" s="34">
        <f t="shared" si="1"/>
        <v>20005.866666666665</v>
      </c>
      <c r="G10" s="35" t="s">
        <v>0</v>
      </c>
      <c r="H10" s="26"/>
    </row>
    <row r="11" spans="1:8" s="148" customFormat="1" x14ac:dyDescent="0.25">
      <c r="A11" s="26"/>
      <c r="B11" s="29" t="s">
        <v>190</v>
      </c>
      <c r="C11" s="30" t="s">
        <v>185</v>
      </c>
      <c r="D11" s="31" t="s">
        <v>191</v>
      </c>
      <c r="E11" s="32">
        <v>344720</v>
      </c>
      <c r="F11" s="34">
        <f t="shared" si="1"/>
        <v>34472</v>
      </c>
      <c r="G11" s="35" t="s">
        <v>0</v>
      </c>
      <c r="H11" s="26"/>
    </row>
    <row r="12" spans="1:8" s="148" customFormat="1" x14ac:dyDescent="0.25">
      <c r="A12" s="26"/>
      <c r="B12" s="23" t="s">
        <v>71</v>
      </c>
      <c r="C12" s="158"/>
      <c r="D12" s="158"/>
      <c r="E12" s="158"/>
      <c r="F12" s="36">
        <f>SUM(F8:F11)</f>
        <v>77182.96666666666</v>
      </c>
      <c r="G12" s="37" t="s">
        <v>0</v>
      </c>
      <c r="H12" s="26"/>
    </row>
    <row r="13" spans="1:8" s="148" customFormat="1" x14ac:dyDescent="0.25">
      <c r="A13" s="26"/>
      <c r="B13" s="107" t="s">
        <v>132</v>
      </c>
      <c r="C13" s="159"/>
      <c r="D13" s="159"/>
      <c r="E13" s="159"/>
      <c r="F13" s="66">
        <v>267854.0616666667</v>
      </c>
      <c r="G13" s="37" t="s">
        <v>0</v>
      </c>
      <c r="H13" s="26"/>
    </row>
    <row r="14" spans="1:8" s="148" customFormat="1" x14ac:dyDescent="0.25">
      <c r="A14" s="26"/>
      <c r="B14" s="39" t="s">
        <v>68</v>
      </c>
      <c r="C14" s="160"/>
      <c r="D14" s="160"/>
      <c r="E14" s="161"/>
      <c r="F14" s="38">
        <f>F12+F13</f>
        <v>345037.02833333338</v>
      </c>
      <c r="G14" s="38" t="s">
        <v>0</v>
      </c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hidden="1" x14ac:dyDescent="0.25"/>
    <row r="19" spans="1:8" s="148" customFormat="1" hidden="1" x14ac:dyDescent="0.25"/>
    <row r="20" spans="1:8" s="148" customFormat="1" hidden="1" x14ac:dyDescent="0.25"/>
    <row r="21" spans="1:8" s="148" customFormat="1" ht="14.45" hidden="1" customHeight="1" x14ac:dyDescent="0.25"/>
    <row r="22" spans="1:8" s="148" customFormat="1" ht="14.45" hidden="1" customHeight="1" x14ac:dyDescent="0.25"/>
    <row r="23" spans="1:8" s="148" customFormat="1" ht="1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idden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Jyllinge Vandværk a.m.b.a.</v>
      </c>
      <c r="B1" s="162"/>
      <c r="C1" s="162"/>
      <c r="D1" s="162"/>
      <c r="E1" s="162"/>
    </row>
    <row r="2" spans="1:5" x14ac:dyDescent="0.25">
      <c r="A2" s="1" t="str">
        <f>'1. Forside'!A2</f>
        <v>V110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85916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87613.333333333343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investeringer'!F12</f>
        <v>77182.96666666666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-19163.400000000023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8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Jyllinge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197</v>
      </c>
      <c r="C8" s="30" t="s">
        <v>192</v>
      </c>
      <c r="D8" s="31" t="s">
        <v>187</v>
      </c>
      <c r="E8" s="32">
        <v>150000</v>
      </c>
      <c r="F8" s="45">
        <f>E8/D8</f>
        <v>30000</v>
      </c>
      <c r="G8" s="35" t="s">
        <v>0</v>
      </c>
      <c r="H8" s="26"/>
    </row>
    <row r="9" spans="1:8" s="148" customFormat="1" x14ac:dyDescent="0.25">
      <c r="A9" s="26"/>
      <c r="B9" s="29" t="s">
        <v>198</v>
      </c>
      <c r="C9" s="30" t="s">
        <v>192</v>
      </c>
      <c r="D9" s="31" t="s">
        <v>187</v>
      </c>
      <c r="E9" s="32">
        <v>75000</v>
      </c>
      <c r="F9" s="45">
        <f t="shared" ref="F9:F14" si="0">E9/D9</f>
        <v>15000</v>
      </c>
      <c r="G9" s="35" t="s">
        <v>0</v>
      </c>
      <c r="H9" s="26"/>
    </row>
    <row r="10" spans="1:8" s="148" customFormat="1" x14ac:dyDescent="0.25">
      <c r="A10" s="26"/>
      <c r="B10" s="29" t="s">
        <v>193</v>
      </c>
      <c r="C10" s="30" t="s">
        <v>192</v>
      </c>
      <c r="D10" s="31" t="s">
        <v>189</v>
      </c>
      <c r="E10" s="32">
        <v>1200000</v>
      </c>
      <c r="F10" s="45">
        <f t="shared" si="0"/>
        <v>16000</v>
      </c>
      <c r="G10" s="35" t="s">
        <v>0</v>
      </c>
      <c r="H10" s="26"/>
    </row>
    <row r="11" spans="1:8" s="148" customFormat="1" x14ac:dyDescent="0.25">
      <c r="A11" s="26"/>
      <c r="B11" s="29" t="s">
        <v>194</v>
      </c>
      <c r="C11" s="30" t="s">
        <v>192</v>
      </c>
      <c r="D11" s="31" t="s">
        <v>187</v>
      </c>
      <c r="E11" s="32">
        <v>300000</v>
      </c>
      <c r="F11" s="45">
        <f t="shared" si="0"/>
        <v>60000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 t="s">
        <v>192</v>
      </c>
      <c r="D12" s="31" t="s">
        <v>191</v>
      </c>
      <c r="E12" s="32">
        <v>450000</v>
      </c>
      <c r="F12" s="45">
        <f t="shared" si="0"/>
        <v>45000</v>
      </c>
      <c r="G12" s="35" t="s">
        <v>0</v>
      </c>
      <c r="H12" s="26"/>
    </row>
    <row r="13" spans="1:8" s="148" customFormat="1" x14ac:dyDescent="0.25">
      <c r="A13" s="26"/>
      <c r="B13" s="29" t="s">
        <v>193</v>
      </c>
      <c r="C13" s="30" t="s">
        <v>195</v>
      </c>
      <c r="D13" s="31" t="s">
        <v>189</v>
      </c>
      <c r="E13" s="32">
        <v>1500000</v>
      </c>
      <c r="F13" s="45">
        <f t="shared" si="0"/>
        <v>20000</v>
      </c>
      <c r="G13" s="35" t="s">
        <v>0</v>
      </c>
      <c r="H13" s="26"/>
    </row>
    <row r="14" spans="1:8" s="148" customFormat="1" x14ac:dyDescent="0.25">
      <c r="A14" s="26"/>
      <c r="B14" s="29" t="s">
        <v>196</v>
      </c>
      <c r="C14" s="30" t="s">
        <v>195</v>
      </c>
      <c r="D14" s="31" t="s">
        <v>189</v>
      </c>
      <c r="E14" s="32">
        <v>100000</v>
      </c>
      <c r="F14" s="45">
        <f t="shared" si="0"/>
        <v>1333.3333333333333</v>
      </c>
      <c r="G14" s="35" t="s">
        <v>0</v>
      </c>
      <c r="H14" s="26"/>
    </row>
    <row r="15" spans="1:8" s="148" customFormat="1" x14ac:dyDescent="0.25">
      <c r="A15" s="26"/>
      <c r="B15" s="29" t="s">
        <v>190</v>
      </c>
      <c r="C15" s="30" t="s">
        <v>195</v>
      </c>
      <c r="D15" s="31" t="s">
        <v>191</v>
      </c>
      <c r="E15" s="32">
        <v>450000</v>
      </c>
      <c r="F15" s="45">
        <f t="shared" ref="F15:F16" si="1">E15/D15</f>
        <v>45000</v>
      </c>
      <c r="G15" s="35" t="s">
        <v>0</v>
      </c>
      <c r="H15" s="26"/>
    </row>
    <row r="16" spans="1:8" s="148" customFormat="1" x14ac:dyDescent="0.25">
      <c r="A16" s="26"/>
      <c r="B16" s="29" t="s">
        <v>200</v>
      </c>
      <c r="C16" s="30">
        <v>2016</v>
      </c>
      <c r="D16" s="31">
        <v>30</v>
      </c>
      <c r="E16" s="32">
        <v>1800000</v>
      </c>
      <c r="F16" s="45">
        <f t="shared" si="1"/>
        <v>60000</v>
      </c>
      <c r="G16" s="35" t="s">
        <v>0</v>
      </c>
      <c r="H16" s="26"/>
    </row>
    <row r="17" spans="1:8" s="148" customFormat="1" x14ac:dyDescent="0.25">
      <c r="A17" s="26"/>
      <c r="B17" s="109" t="s">
        <v>72</v>
      </c>
      <c r="C17" s="165"/>
      <c r="D17" s="166"/>
      <c r="E17" s="167"/>
      <c r="F17" s="46">
        <f>SUMIF(C8:C16,"2015",F8:F16)</f>
        <v>166000</v>
      </c>
      <c r="G17" s="47" t="s">
        <v>0</v>
      </c>
      <c r="H17" s="26"/>
    </row>
    <row r="18" spans="1:8" s="148" customFormat="1" x14ac:dyDescent="0.25">
      <c r="A18" s="26"/>
      <c r="B18" s="107" t="s">
        <v>130</v>
      </c>
      <c r="C18" s="168"/>
      <c r="D18" s="169"/>
      <c r="E18" s="170"/>
      <c r="F18" s="46">
        <f>SUMIF(C8:C16,"2016",F8:F16)</f>
        <v>126333.33333333333</v>
      </c>
      <c r="G18" s="47" t="s">
        <v>0</v>
      </c>
      <c r="H18" s="26"/>
    </row>
    <row r="19" spans="1:8" s="148" customFormat="1" x14ac:dyDescent="0.25">
      <c r="A19" s="26"/>
      <c r="B19" s="50" t="s">
        <v>36</v>
      </c>
      <c r="C19" s="171"/>
      <c r="D19" s="172"/>
      <c r="E19" s="172"/>
      <c r="F19" s="48">
        <f>F17+F18</f>
        <v>292333.33333333331</v>
      </c>
      <c r="G19" s="49" t="s">
        <v>0</v>
      </c>
      <c r="H19" s="26"/>
    </row>
    <row r="20" spans="1:8" s="148" customFormat="1" x14ac:dyDescent="0.25">
      <c r="A20" s="26"/>
      <c r="B20" s="26"/>
      <c r="C20" s="164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173"/>
      <c r="G22" s="173"/>
      <c r="H22" s="26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t="12" hidden="1" customHeight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Jyllinge Vandværk a.m.b.a.</v>
      </c>
      <c r="B1" s="56"/>
      <c r="C1" s="56"/>
      <c r="D1" s="176"/>
      <c r="E1" s="56"/>
    </row>
    <row r="2" spans="1:5" x14ac:dyDescent="0.25">
      <c r="A2" s="220" t="str">
        <f>'1. Forside'!A2</f>
        <v>V110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204</v>
      </c>
      <c r="C11" s="178"/>
      <c r="D11" s="179"/>
      <c r="E11" s="56"/>
    </row>
    <row r="12" spans="1:5" x14ac:dyDescent="0.25">
      <c r="A12" s="56"/>
      <c r="B12" s="53" t="s">
        <v>205</v>
      </c>
      <c r="C12" s="180">
        <v>1437500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1437500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140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15580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34000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49580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141</v>
      </c>
      <c r="C22" s="265"/>
      <c r="D22" s="266"/>
      <c r="E22" s="56"/>
    </row>
    <row r="23" spans="1:5" x14ac:dyDescent="0.25">
      <c r="A23" s="56"/>
      <c r="B23" s="108" t="s">
        <v>142</v>
      </c>
      <c r="C23" s="19">
        <v>1511322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1545473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-34151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2015-09-27T19:07:49Z</dcterms:modified>
</cp:coreProperties>
</file>