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555" yWindow="975" windowWidth="13515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1" i="11"/>
  <c r="F10" i="11"/>
  <c r="F32" i="11" s="1"/>
  <c r="G29" i="12" s="1"/>
  <c r="E15" i="2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<sst xmlns="http://schemas.openxmlformats.org/spreadsheetml/2006/main" count="243" uniqueCount="123">
  <si>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</si>
  <si>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</si>
  <si>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</si>
  <si>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</si>
  <si>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</si>
  <si>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</si>
  <si>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</si>
  <si>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</si>
  <si>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</si>
  <si>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</si>
  <si>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</si>
  <si>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</si>
  <si>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</si>
  <si>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</si>
  <si>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</si>
  <si>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</si>
  <si>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</si>
  <si>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</si>
  <si>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</si>
  <si>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</si>
  <si>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</si>
  <si>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</si>
  <si>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</si>
  <si>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</si>
  <si>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</si>
  <si>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</si>
  <si>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</si>
  <si>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</si>
  <si>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</si>
  <si>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</si>
  <si>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</si>
  <si>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</si>
  <si>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</si>
  <si>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</si>
  <si>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</si>
  <si>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</si>
  <si>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</si>
  <si>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</si>
  <si>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</si>
  <si>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</si>
  <si>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</si>
  <si>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</si>
  <si>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</si>
  <si>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</si>
  <si>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</si>
  <si>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</si>
  <si>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</si>
  <si>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</si>
  <si>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</si>
  <si>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</si>
  <si>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</si>
  <si>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</si>
  <si>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</si>
  <si>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</si>
  <si>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</si>
  <si>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</si>
  <si>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</si>
  <si>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</si>
  <si>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</si>
  <si>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</si>
  <si>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</si>
  <si>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</si>
  <si>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</si>
  <si>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</si>
  <si>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</si>
  <si>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</si>
  <si>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</si>
  <si>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</si>
  <si>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</si>
  <si>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</si>
  <si>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</si>
  <si>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</si>
  <si>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</si>
  <si>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</si>
  <si>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</si>
  <si>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</si>
  <si>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</si>
  <si>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</si>
  <si>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</si>
  <si>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</si>
  <si>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</si>
  <si>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</si>
  <si>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</si>
  <si>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</si>
  <si>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</si>
  <si>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</si>
  <si>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</si>
  <si>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</si>
  <si>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</si>
  <si>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</si>
  <si>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</si>
  <si>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</si>
  <si>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</si>
  <si>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</si>
  <si>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</si>
  <si>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</si>
  <si>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</si>
  <si>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</si>
  <si>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</si>
  <si>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</si>
  <si>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</si>
  <si>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</si>
  <si>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</si>
  <si>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</si>
  <si>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</si>
  <si>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</si>
  <si>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Efterbehandlingsanlæg (sandfilter), Mek/EL</t>
  </si>
  <si>
    <t>Gasdisponering, Mek/EL</t>
  </si>
  <si>
    <t>Øvrige produktionsanlæg og maskiner, prøveudtagere</t>
  </si>
  <si>
    <t>Øvrige anlæg, driftsmateriel og inventar</t>
  </si>
  <si>
    <t>Sand- og fedtfang, Mek/EL</t>
  </si>
  <si>
    <t>Sand- og fedtfang, SRO</t>
  </si>
  <si>
    <t>Slutafvanding, slam - højteknologisk (centrifuger), Mek/El</t>
  </si>
  <si>
    <t>Slutdisponering, slam - højteknologisk (slamtørring), SRO</t>
  </si>
  <si>
    <t>Beluftningstanke, SRO</t>
  </si>
  <si>
    <t>Øvrige produktionsanlæg og maskiner</t>
  </si>
  <si>
    <t>Indløb med riste, Mek/EL</t>
  </si>
  <si>
    <t>Beluftningstanke, Mek/EL</t>
  </si>
  <si>
    <t>Efterklaringstanke,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</si>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</sst>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122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28317790.38288793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2367066.8198585198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511930.53273751022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419868.82812356763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27385991.022026852</v>
      </c>
      <c r="F13" s="38" t="s">
        <v>4</v>
      </c>
      <c r="G13" s="37">
        <f>E13</f>
        <v>27385991.022026852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772940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-190698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-52068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-167346.36700000003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362827.63299999997</v>
      </c>
      <c r="F21" s="38" t="s">
        <v>4</v>
      </c>
      <c r="G21" s="37">
        <f>E21</f>
        <v>362827.63299999997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-3238420</v>
      </c>
      <c r="F23" s="38" t="s">
        <v>4</v>
      </c>
      <c r="G23" s="37">
        <f>E23</f>
        <v>-3238420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24510398.655026853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16854793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9095930.5630294085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2367066.8198585198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28317790.38288793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25950723.563029408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1.97270234679248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511930.53273751022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16854793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337095.86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9095930.5630294085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82772.968123567611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419868.82812356763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-604034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-604034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44897.3</v>
      </c>
      <c r="F10" s="10">
        <f>E10/D10</f>
        <v>8979.4600000000009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232205</v>
      </c>
      <c r="F11" s="10">
        <f t="shared" ref="F11:F31" si="0">E11/D11</f>
        <v>11610.25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18218.25</v>
      </c>
      <c r="F12" s="10">
        <f t="shared" si="0"/>
        <v>910.91250000000002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105264</v>
      </c>
      <c r="F13" s="10">
        <f t="shared" si="0"/>
        <v>10526.4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124993.16</v>
      </c>
      <c r="F14" s="10">
        <f t="shared" si="0"/>
        <v>6249.6580000000004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10</v>
      </c>
      <c r="E15" s="46">
        <v>227881.91</v>
      </c>
      <c r="F15" s="10">
        <f t="shared" si="0"/>
        <v>22788.190999999999</v>
      </c>
      <c r="G15" s="3" t="s">
        <v>4</v>
      </c>
      <c r="H15" s="1"/>
    </row>
    <row r="16" spans="1:8" x14ac:dyDescent="0.25">
      <c r="A16" s="1"/>
      <c r="B16" s="50" t="s">
        <v>109</v>
      </c>
      <c r="C16" s="47">
        <v>2015</v>
      </c>
      <c r="D16" s="47">
        <v>20</v>
      </c>
      <c r="E16" s="46">
        <v>381829.29</v>
      </c>
      <c r="F16" s="10">
        <f t="shared" si="0"/>
        <v>19091.464499999998</v>
      </c>
      <c r="G16" s="3" t="s">
        <v>4</v>
      </c>
      <c r="H16" s="1"/>
    </row>
    <row r="17" spans="1:8" x14ac:dyDescent="0.25">
      <c r="A17" s="1"/>
      <c r="B17" s="50" t="s">
        <v>109</v>
      </c>
      <c r="C17" s="47">
        <v>2015</v>
      </c>
      <c r="D17" s="47">
        <v>10</v>
      </c>
      <c r="E17" s="46">
        <v>19007.12</v>
      </c>
      <c r="F17" s="10">
        <f t="shared" si="0"/>
        <v>1900.712</v>
      </c>
      <c r="G17" s="3" t="s">
        <v>4</v>
      </c>
      <c r="H17" s="1"/>
    </row>
    <row r="18" spans="1:8" x14ac:dyDescent="0.25">
      <c r="A18" s="1"/>
      <c r="B18" s="50" t="s">
        <v>105</v>
      </c>
      <c r="C18" s="47">
        <v>2015</v>
      </c>
      <c r="D18" s="47">
        <v>5</v>
      </c>
      <c r="E18" s="46">
        <v>28767.95</v>
      </c>
      <c r="F18" s="10">
        <f t="shared" si="0"/>
        <v>5753.59</v>
      </c>
      <c r="G18" s="3" t="s">
        <v>4</v>
      </c>
      <c r="H18" s="1"/>
    </row>
    <row r="19" spans="1:8" x14ac:dyDescent="0.25">
      <c r="A19" s="1"/>
      <c r="B19" s="50" t="s">
        <v>110</v>
      </c>
      <c r="C19" s="47">
        <v>2015</v>
      </c>
      <c r="D19" s="47">
        <v>20</v>
      </c>
      <c r="E19" s="46">
        <v>282302.28000000003</v>
      </c>
      <c r="F19" s="10">
        <f t="shared" si="0"/>
        <v>14115.114000000001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10</v>
      </c>
      <c r="E20" s="46">
        <v>13604.92</v>
      </c>
      <c r="F20" s="10">
        <f t="shared" si="0"/>
        <v>1360.492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20</v>
      </c>
      <c r="E21" s="46">
        <v>577931.94999999995</v>
      </c>
      <c r="F21" s="10">
        <f t="shared" si="0"/>
        <v>28896.597499999996</v>
      </c>
      <c r="G21" s="3" t="s">
        <v>4</v>
      </c>
      <c r="H21" s="1"/>
    </row>
    <row r="22" spans="1:8" x14ac:dyDescent="0.25">
      <c r="A22" s="1"/>
      <c r="B22" s="50" t="s">
        <v>113</v>
      </c>
      <c r="C22" s="47">
        <v>2015</v>
      </c>
      <c r="D22" s="47">
        <v>10</v>
      </c>
      <c r="E22" s="46">
        <v>163527.31</v>
      </c>
      <c r="F22" s="10">
        <f t="shared" si="0"/>
        <v>16352.731</v>
      </c>
      <c r="G22" s="3" t="s">
        <v>4</v>
      </c>
      <c r="H22" s="1"/>
    </row>
    <row r="23" spans="1:8" x14ac:dyDescent="0.25">
      <c r="A23" s="1"/>
      <c r="B23" s="50" t="s">
        <v>114</v>
      </c>
      <c r="C23" s="47">
        <v>2015</v>
      </c>
      <c r="D23" s="47">
        <v>10</v>
      </c>
      <c r="E23" s="46">
        <v>182259.76</v>
      </c>
      <c r="F23" s="10">
        <f t="shared" si="0"/>
        <v>18225.976000000002</v>
      </c>
      <c r="G23" s="3" t="s">
        <v>4</v>
      </c>
      <c r="H23" s="1"/>
    </row>
    <row r="24" spans="1:8" x14ac:dyDescent="0.25">
      <c r="A24" s="1"/>
      <c r="B24" s="50" t="s">
        <v>115</v>
      </c>
      <c r="C24" s="47">
        <v>2015</v>
      </c>
      <c r="D24" s="47">
        <v>20</v>
      </c>
      <c r="E24" s="46">
        <v>24134.36</v>
      </c>
      <c r="F24" s="10">
        <f t="shared" si="0"/>
        <v>1206.7180000000001</v>
      </c>
      <c r="G24" s="3" t="s">
        <v>4</v>
      </c>
      <c r="H24" s="1"/>
    </row>
    <row r="25" spans="1:8" x14ac:dyDescent="0.25">
      <c r="A25" s="1"/>
      <c r="B25" s="50" t="s">
        <v>116</v>
      </c>
      <c r="C25" s="47">
        <v>2015</v>
      </c>
      <c r="D25" s="47">
        <v>20</v>
      </c>
      <c r="E25" s="46">
        <v>164384.5</v>
      </c>
      <c r="F25" s="10">
        <f t="shared" si="0"/>
        <v>8219.2250000000004</v>
      </c>
      <c r="G25" s="3" t="s">
        <v>4</v>
      </c>
      <c r="H25" s="1"/>
    </row>
    <row r="26" spans="1:8" x14ac:dyDescent="0.25">
      <c r="A26" s="1"/>
      <c r="B26" s="50" t="s">
        <v>115</v>
      </c>
      <c r="C26" s="47">
        <v>2015</v>
      </c>
      <c r="D26" s="47">
        <v>20</v>
      </c>
      <c r="E26" s="46">
        <v>40462.410000000003</v>
      </c>
      <c r="F26" s="10">
        <f t="shared" si="0"/>
        <v>2023.1205000000002</v>
      </c>
      <c r="G26" s="3" t="s">
        <v>4</v>
      </c>
      <c r="H26" s="1"/>
    </row>
    <row r="27" spans="1:8" x14ac:dyDescent="0.25">
      <c r="A27" s="1"/>
      <c r="B27" s="50" t="s">
        <v>117</v>
      </c>
      <c r="C27" s="47">
        <v>2015</v>
      </c>
      <c r="D27" s="47">
        <v>20</v>
      </c>
      <c r="E27" s="46">
        <v>662462.48</v>
      </c>
      <c r="F27" s="10">
        <f t="shared" si="0"/>
        <v>33123.123999999996</v>
      </c>
      <c r="G27" s="3" t="s">
        <v>4</v>
      </c>
      <c r="H27" s="1"/>
    </row>
    <row r="28" spans="1:8" x14ac:dyDescent="0.25">
      <c r="A28" s="1"/>
      <c r="B28" s="50" t="s">
        <v>118</v>
      </c>
      <c r="C28" s="47">
        <v>2015</v>
      </c>
      <c r="D28" s="47">
        <v>20</v>
      </c>
      <c r="E28" s="46">
        <v>146416.60999999999</v>
      </c>
      <c r="F28" s="10">
        <f t="shared" si="0"/>
        <v>7320.8304999999991</v>
      </c>
      <c r="G28" s="3" t="s">
        <v>4</v>
      </c>
      <c r="H28" s="1"/>
    </row>
    <row r="29" spans="1:8" x14ac:dyDescent="0.25">
      <c r="A29" s="1"/>
      <c r="B29" s="50" t="s">
        <v>115</v>
      </c>
      <c r="C29" s="47">
        <v>2015</v>
      </c>
      <c r="D29" s="47">
        <v>10</v>
      </c>
      <c r="E29" s="46">
        <v>29956.27</v>
      </c>
      <c r="F29" s="10">
        <f t="shared" si="0"/>
        <v>2995.627</v>
      </c>
      <c r="G29" s="3" t="s">
        <v>4</v>
      </c>
      <c r="H29" s="1"/>
    </row>
    <row r="30" spans="1:8" x14ac:dyDescent="0.25">
      <c r="A30" s="1"/>
      <c r="B30" s="50" t="s">
        <v>115</v>
      </c>
      <c r="C30" s="47">
        <v>2015</v>
      </c>
      <c r="D30" s="47">
        <v>20</v>
      </c>
      <c r="E30" s="46">
        <v>14094.41</v>
      </c>
      <c r="F30" s="10">
        <f t="shared" si="0"/>
        <v>704.72050000000002</v>
      </c>
      <c r="G30" s="3" t="s">
        <v>4</v>
      </c>
      <c r="H30" s="1"/>
    </row>
    <row r="31" spans="1:8" x14ac:dyDescent="0.25">
      <c r="A31" s="1"/>
      <c r="B31" s="50" t="s">
        <v>110</v>
      </c>
      <c r="C31" s="47">
        <v>2015</v>
      </c>
      <c r="D31" s="47">
        <v>20</v>
      </c>
      <c r="E31" s="46">
        <v>34938.050000000003</v>
      </c>
      <c r="F31" s="10">
        <f t="shared" si="0"/>
        <v>1746.9025000000001</v>
      </c>
      <c r="G31" s="3" t="s">
        <v>4</v>
      </c>
      <c r="H31" s="1"/>
    </row>
    <row r="32" spans="1:8" x14ac:dyDescent="0.25">
      <c r="A32" s="1"/>
      <c r="B32" s="93" t="s">
        <v>119</v>
      </c>
      <c r="C32" s="94"/>
      <c r="D32" s="94"/>
      <c r="E32" s="95"/>
      <c r="F32" s="18">
        <f>SUM(F10:F31)</f>
        <v>224101.81649999999</v>
      </c>
      <c r="G32" s="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2411515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1638575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772940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499202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689900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-190698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47932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100000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-52068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200000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415550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2015'!F32</f>
        <v>224101.81649999999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-167346.36700000003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20689774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5320250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946820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-651554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1015000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6630516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-960000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-3418057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-2209676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-6587733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42783</v>
      </c>
      <c r="F28" s="6" t="s">
        <v>4</v>
      </c>
      <c r="G28" s="16">
        <f>IF(E28&lt;0,0,-E28)</f>
        <v>-42783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120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121</v>
      </c>
      <c r="C32" s="114"/>
      <c r="D32" s="115"/>
      <c r="E32" s="46">
        <v>23966922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-81511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23885411</v>
      </c>
      <c r="F35" s="6" t="s">
        <v>4</v>
      </c>
      <c r="G35" s="17">
        <f>-E35</f>
        <v>-23885411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-3238420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2016-12-14T14:16:06Z</dcterms:modified>
</cp:coreProperties>
</file>