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C9" i="4" l="1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4" i="16"/>
  <c r="C8" i="8" s="1"/>
  <c r="C9" i="9"/>
  <c r="C15" i="8" s="1"/>
  <c r="E29" i="19"/>
  <c r="C12" i="8"/>
  <c r="C9" i="11"/>
  <c r="C27" i="8" s="1"/>
  <c r="C11" i="17" l="1"/>
  <c r="K10" i="17" s="1"/>
  <c r="C13" i="19"/>
  <c r="C27" i="19" s="1"/>
  <c r="E27" i="19" l="1"/>
  <c r="E11" i="17"/>
  <c r="G11" i="17" s="1"/>
  <c r="I11" i="17" s="1"/>
  <c r="K11" i="17" s="1"/>
  <c r="F14" i="7" l="1"/>
  <c r="F9" i="2" l="1"/>
  <c r="F10" i="2"/>
  <c r="F11" i="2"/>
  <c r="C9" i="12" l="1"/>
  <c r="C11" i="12" s="1"/>
  <c r="C31" i="8" s="1"/>
  <c r="E31" i="8" s="1"/>
  <c r="F8" i="2" l="1"/>
  <c r="F8" i="7"/>
  <c r="F13" i="7" s="1"/>
  <c r="F12" i="2" l="1"/>
  <c r="C9" i="10" s="1"/>
  <c r="C15" i="11" l="1"/>
  <c r="C28" i="8" s="1"/>
  <c r="C15" i="4"/>
  <c r="C26" i="8" s="1"/>
  <c r="C27" i="3"/>
  <c r="C24" i="8" s="1"/>
  <c r="F15" i="7"/>
  <c r="C18" i="8" s="1"/>
  <c r="C21" i="3"/>
  <c r="C23" i="8" s="1"/>
  <c r="C10" i="3"/>
  <c r="C21" i="8" s="1"/>
  <c r="C10" i="10"/>
  <c r="C17" i="8" s="1"/>
  <c r="F14" i="2"/>
  <c r="C16" i="8" s="1"/>
  <c r="C19" i="8" l="1"/>
  <c r="E19" i="8" s="1"/>
  <c r="C29" i="8"/>
  <c r="E29" i="8" s="1"/>
  <c r="A1" i="8"/>
  <c r="E37" i="19" l="1"/>
  <c r="C33" i="8" s="1"/>
  <c r="E33" i="8" s="1"/>
  <c r="C9" i="16" l="1"/>
  <c r="C13" i="15" l="1"/>
  <c r="C15" i="15" s="1"/>
  <c r="C11" i="8" s="1"/>
  <c r="C20" i="16"/>
  <c r="C9" i="8" s="1"/>
  <c r="C7" i="8"/>
  <c r="C8" i="15" l="1"/>
  <c r="C9" i="15" s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<sst xmlns="http://schemas.openxmlformats.org/spreadsheetml/2006/main" count="373" uniqueCount="202">
  <si>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</si>
  <si>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</si>
  <si>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</si>
  <si>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</si>
  <si>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</si>
  <si>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</si>
  <si>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</si>
  <si>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</si>
  <si>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</si>
  <si>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</si>
  <si>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</si>
  <si>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</si>
  <si>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</si>
  <si>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</si>
  <si>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</si>
  <si>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</si>
  <si>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</si>
  <si>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</si>
  <si>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</si>
  <si>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</si>
  <si>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</si>
  <si>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</si>
  <si>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</si>
  <si>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</si>
  <si>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</si>
  <si>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</si>
  <si>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</si>
  <si>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</si>
  <si>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</si>
  <si>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</si>
  <si>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</si>
  <si>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</si>
  <si>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</si>
  <si>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</si>
  <si>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</si>
  <si>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</si>
  <si>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</si>
  <si>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</si>
  <si>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</si>
  <si>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</si>
  <si>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</si>
  <si>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</si>
  <si>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</si>
  <si>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</si>
  <si>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</si>
  <si>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</si>
  <si>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</si>
  <si>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</si>
  <si>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</si>
  <si>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</si>
  <si>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</si>
  <si>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</si>
  <si>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</si>
  <si>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</si>
  <si>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</si>
  <si>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</si>
  <si>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</si>
  <si>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</si>
  <si>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</si>
  <si>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</si>
  <si>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</si>
  <si>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</si>
  <si>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</si>
  <si>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</si>
  <si>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</si>
  <si>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</si>
  <si>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</si>
  <si>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</si>
  <si>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</si>
  <si>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</si>
  <si>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</si>
  <si>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</si>
  <si>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</si>
  <si>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</si>
  <si>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</si>
  <si>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</si>
  <si>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</si>
  <si>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</si>
  <si>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</si>
  <si>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</si>
  <si>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</si>
  <si>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</si>
  <si>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</si>
  <si>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</si>
  <si>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</si>
  <si>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</si>
  <si>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</si>
  <si>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</si>
  <si>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</si>
  <si>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</si>
  <si>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</si>
  <si>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</si>
  <si>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</si>
  <si>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</si>
  <si>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</si>
  <si>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</si>
  <si>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</si>
  <si>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</si>
  <si>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</si>
  <si>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</si>
  <si>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</si>
  <si>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</si>
  <si>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</si>
  <si>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</si>
  <si>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</si>
  <si>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</si>
  <si>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</si>
  <si>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</si>
  <si>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</si>
  <si>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</si>
  <si>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</si>
  <si>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</si>
  <si>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</si>
  <si>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</si>
  <si>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</si>
  <si>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</si>
  <si>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</si>
  <si>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</si>
  <si>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</si>
  <si>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</si>
  <si>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</si>
  <si>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</si>
  <si>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</si>
  <si>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</si>
  <si>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</si>
  <si>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</si>
  <si>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</si>
  <si>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</si>
  <si>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</si>
  <si>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</si>
  <si>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</si>
  <si>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</si>
  <si>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</si>
  <si>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</si>
  <si>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</si>
  <si>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</si>
  <si>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</si>
  <si>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</si>
  <si>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</si>
  <si>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</si>
  <si>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</si>
  <si>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</si>
  <si>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</si>
  <si>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</si>
  <si>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</si>
  <si>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</si>
  <si>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</si>
  <si>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</si>
  <si>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</si>
  <si>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</si>
  <si>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</si>
  <si>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</si>
  <si>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</si>
  <si>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</si>
  <si>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</si>
  <si>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</si>
  <si>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</si>
  <si>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</si>
  <si>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</si>
  <si>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</si>
  <si>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</si>
  <si>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</si>
  <si>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</si>
  <si>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</si>
  <si>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</si>
  <si>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</si>
  <si>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</si>
  <si>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</si>
  <si>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</si>
  <si>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</si>
  <si>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</si>
  <si>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</si>
  <si>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</si>
  <si>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</si>
  <si>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</si>
  <si>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</si>
  <si>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</si>
  <si>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</si>
  <si>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</si>
  <si>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</si>
  <si>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Råvandsstation komplet montering og boringshus/tørbrønd</t>
  </si>
  <si>
    <t>2014</t>
  </si>
  <si>
    <t>30</t>
  </si>
  <si>
    <t>Pumpe inkl. stigrør og forerørsforsejlinger mv.</t>
  </si>
  <si>
    <t>15</t>
  </si>
  <si>
    <t>Elanlæg</t>
  </si>
  <si>
    <t>20</t>
  </si>
  <si>
    <t>SRO-anlæg, vandværk</t>
  </si>
  <si>
    <t>10</t>
  </si>
  <si>
    <t>Kvalitetssikring</t>
  </si>
  <si>
    <t>Arbejdsplads</t>
  </si>
  <si>
    <t>Etageareal vandbehandlingsbygning</t>
  </si>
  <si>
    <t>Ø110 mm &lt; Ledningsnet ≤ Ø 250 mm</t>
  </si>
  <si>
    <t>Instrumenter (flowmåler+tryk transducer+alarmer)</t>
  </si>
  <si>
    <t>Ejendomsskatter</t>
  </si>
  <si>
    <t>Køb af ydelser og produkter, der er omfattet af prisloftreguleringen, hos et andet selskab</t>
  </si>
  <si>
    <t>SMS-tjeneste</t>
  </si>
  <si>
    <t>Kalundborg Overfladevand AS</t>
  </si>
  <si>
    <t>V111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</si>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</sst>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Kalundborg Overfladevand AS</v>
      </c>
      <c r="B1" s="56"/>
      <c r="C1" s="56"/>
      <c r="D1" s="56"/>
      <c r="E1" s="56"/>
    </row>
    <row r="2" spans="1:5" x14ac:dyDescent="0.25">
      <c r="A2" s="220" t="str">
        <f>'1. Forside'!A2</f>
        <v>V111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189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196</v>
      </c>
      <c r="C8" s="51">
        <v>10000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60000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66225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35000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31225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Kalundborg Overfladevand AS</v>
      </c>
      <c r="B1" s="26"/>
      <c r="C1" s="26"/>
      <c r="D1" s="26"/>
      <c r="E1" s="26"/>
    </row>
    <row r="2" spans="1:5" x14ac:dyDescent="0.25">
      <c r="A2" s="221" t="str">
        <f>'1. Forside'!A2</f>
        <v>V111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975000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975000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162350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-137650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Kalundborg Overfladevand AS</v>
      </c>
      <c r="B1" s="26"/>
      <c r="C1" s="26"/>
      <c r="D1" s="26"/>
      <c r="E1" s="26"/>
    </row>
    <row r="2" spans="1:5" x14ac:dyDescent="0.25">
      <c r="A2" s="221" t="str">
        <f>'1. Forside'!A2</f>
        <v>V111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1962557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1640377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322180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322180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Kalundborg Overfladevand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29583401.284782331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1280910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69854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-221008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133333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1263089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715231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-713171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-4913033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-3697039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-9323243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-7344923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29164096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29164096</v>
      </c>
      <c r="D36" s="79" t="s">
        <v>0</v>
      </c>
      <c r="E36" s="10">
        <f>-C36</f>
        <v>-29164096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419305.28478233144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Kalundborg Overfladevand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715231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715231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Kalundborg Overfladevand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5226921.9528237842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-19862.303420730379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-65075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5141984.6494030543</v>
      </c>
      <c r="D13" s="79" t="s">
        <v>0</v>
      </c>
      <c r="E13" s="6">
        <f>C13</f>
        <v>5141984.6494030543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1277337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199</v>
      </c>
      <c r="C16" s="14">
        <f>'6. Gennemførte investeringer'!F14</f>
        <v>413284.23333333328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332392.1333333333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investeringer'!F15</f>
        <v>1991666.6666666667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4014680.0333333332</v>
      </c>
      <c r="D19" s="79" t="s">
        <v>0</v>
      </c>
      <c r="E19" s="8">
        <f>C19</f>
        <v>4014680.0333333332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1450000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22202000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49000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351472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60000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31225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975000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-137650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24981047</v>
      </c>
      <c r="D29" s="79" t="s">
        <v>0</v>
      </c>
      <c r="E29" s="6">
        <f>C29</f>
        <v>24981047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322180</v>
      </c>
      <c r="D31" s="79" t="s">
        <v>0</v>
      </c>
      <c r="E31" s="10">
        <f>C31</f>
        <v>322180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419305.28478233144</v>
      </c>
      <c r="D33" s="79" t="s">
        <v>0</v>
      </c>
      <c r="E33" s="12">
        <f>C33</f>
        <v>419305.28478233144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34879196.967518717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3357428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10.388665659403186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3.775865623184985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Kalundborg Overfladevand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5226921.9528237842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5226921.9528237842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5226921.9528237842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-19862.303420730379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Kalundborg Overfladevand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4133972.5724883308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5207059.6494030543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5226921.9528237842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260300.71325062442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65075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Kalundborg Overfladevand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64238683.359090768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1277337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1277337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Kalundborg Overfladevand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2497352</v>
      </c>
      <c r="F8" s="34">
        <f t="shared" ref="F8:F11" si="0">E8/D8</f>
        <v>83245.066666666666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1394997</v>
      </c>
      <c r="F9" s="34">
        <f t="shared" si="0"/>
        <v>92999.8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2053242</v>
      </c>
      <c r="F10" s="34">
        <f t="shared" si="0"/>
        <v>102662.1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645226</v>
      </c>
      <c r="F11" s="34">
        <f t="shared" si="0"/>
        <v>64522.6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343429.56666666665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69854.666666666657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413284.23333333328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Kalundborg Overfladevand AS</v>
      </c>
      <c r="B1" s="162"/>
      <c r="C1" s="162"/>
      <c r="D1" s="162"/>
      <c r="E1" s="162"/>
    </row>
    <row r="2" spans="1:5" x14ac:dyDescent="0.25">
      <c r="A2" s="1" t="str">
        <f>'1. Forside'!A2</f>
        <v>V111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66667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287800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343429.56666666665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332392.1333333333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Kalundborg Overfladevand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5</v>
      </c>
      <c r="E8" s="32">
        <v>5000000</v>
      </c>
      <c r="F8" s="45">
        <f>E8/D8</f>
        <v>1000000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10</v>
      </c>
      <c r="E9" s="32">
        <v>250000</v>
      </c>
      <c r="F9" s="45">
        <f t="shared" ref="F9:F12" si="0">E9/D9</f>
        <v>25000</v>
      </c>
      <c r="G9" s="35" t="s">
        <v>0</v>
      </c>
      <c r="H9" s="26"/>
    </row>
    <row r="10" spans="1:8" s="148" customFormat="1" x14ac:dyDescent="0.25">
      <c r="A10" s="26"/>
      <c r="B10" s="29" t="s">
        <v>191</v>
      </c>
      <c r="C10" s="30">
        <v>2016</v>
      </c>
      <c r="D10" s="31">
        <v>75</v>
      </c>
      <c r="E10" s="32">
        <v>30000000</v>
      </c>
      <c r="F10" s="45">
        <f t="shared" si="0"/>
        <v>400000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2016</v>
      </c>
      <c r="D11" s="31">
        <v>75</v>
      </c>
      <c r="E11" s="32">
        <v>5000000</v>
      </c>
      <c r="F11" s="45">
        <f t="shared" si="0"/>
        <v>66666.666666666672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>
        <v>2016</v>
      </c>
      <c r="D12" s="31">
        <v>10</v>
      </c>
      <c r="E12" s="32">
        <v>5000000</v>
      </c>
      <c r="F12" s="45">
        <f t="shared" si="0"/>
        <v>500000</v>
      </c>
      <c r="G12" s="35" t="s">
        <v>0</v>
      </c>
      <c r="H12" s="26"/>
    </row>
    <row r="13" spans="1:8" s="148" customFormat="1" x14ac:dyDescent="0.25">
      <c r="A13" s="26"/>
      <c r="B13" s="109" t="s">
        <v>72</v>
      </c>
      <c r="C13" s="165"/>
      <c r="D13" s="166"/>
      <c r="E13" s="167"/>
      <c r="F13" s="46">
        <f>SUMIF(C8:C12,"2015",F8:F12)</f>
        <v>1025000</v>
      </c>
      <c r="G13" s="47" t="s">
        <v>0</v>
      </c>
      <c r="H13" s="26"/>
    </row>
    <row r="14" spans="1:8" s="148" customFormat="1" x14ac:dyDescent="0.25">
      <c r="A14" s="26"/>
      <c r="B14" s="107" t="s">
        <v>130</v>
      </c>
      <c r="C14" s="168"/>
      <c r="D14" s="169"/>
      <c r="E14" s="170"/>
      <c r="F14" s="46">
        <f>SUMIF(C8:C12,"2016",F8:F12)</f>
        <v>966666.66666666674</v>
      </c>
      <c r="G14" s="47" t="s">
        <v>0</v>
      </c>
      <c r="H14" s="26"/>
    </row>
    <row r="15" spans="1:8" s="148" customFormat="1" x14ac:dyDescent="0.25">
      <c r="A15" s="26"/>
      <c r="B15" s="50" t="s">
        <v>36</v>
      </c>
      <c r="C15" s="171"/>
      <c r="D15" s="172"/>
      <c r="E15" s="172"/>
      <c r="F15" s="48">
        <f>F13+F14</f>
        <v>1991666.6666666667</v>
      </c>
      <c r="G15" s="49" t="s">
        <v>0</v>
      </c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173"/>
      <c r="G18" s="173"/>
      <c r="H18" s="26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t="12" hidden="1" customHeight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Kalundborg Overfladevand AS</v>
      </c>
      <c r="B1" s="56"/>
      <c r="C1" s="56"/>
      <c r="D1" s="176"/>
      <c r="E1" s="56"/>
    </row>
    <row r="2" spans="1:5" x14ac:dyDescent="0.25">
      <c r="A2" s="220" t="str">
        <f>'1. Forside'!A2</f>
        <v>V111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194</v>
      </c>
      <c r="C8" s="51">
        <v>67000</v>
      </c>
      <c r="D8" s="181" t="s">
        <v>0</v>
      </c>
      <c r="E8" s="56"/>
    </row>
    <row r="9" spans="1:5" x14ac:dyDescent="0.25">
      <c r="A9" s="56"/>
      <c r="B9" s="206" t="s">
        <v>195</v>
      </c>
      <c r="C9" s="51">
        <v>1350000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1450000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200</v>
      </c>
      <c r="C13" s="178"/>
      <c r="D13" s="179"/>
      <c r="E13" s="56"/>
    </row>
    <row r="14" spans="1:5" x14ac:dyDescent="0.25">
      <c r="A14" s="56"/>
      <c r="B14" s="53" t="s">
        <v>201</v>
      </c>
      <c r="C14" s="180">
        <v>22202000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22202000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32000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17000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49000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22081722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21730250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351472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2015-09-14T14:11:02Z</cp:lastPrinted>
  <dcterms:created xsi:type="dcterms:W3CDTF">2014-01-17T08:54:17Z</dcterms:created>
  <dcterms:modified xsi:type="dcterms:W3CDTF">2015-10-08T11:30:38Z</dcterms:modified>
</cp:coreProperties>
</file>