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E31" i="19" l="1"/>
  <c r="C36" i="19" l="1"/>
  <c r="E36" i="19" s="1"/>
  <c r="F10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C12" i="8" l="1"/>
  <c r="E29" i="19"/>
  <c r="C16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2" l="1"/>
  <c r="F10" i="2"/>
  <c r="C9" i="12" l="1"/>
  <c r="C11" i="12" s="1"/>
  <c r="C31" i="8" s="1"/>
  <c r="E31" i="8" s="1"/>
  <c r="F8" i="2" l="1"/>
  <c r="F8" i="7"/>
  <c r="F9" i="7" s="1"/>
  <c r="F11" i="2" l="1"/>
  <c r="C9" i="10" s="1"/>
  <c r="C15" i="11" l="1"/>
  <c r="C28" i="8" s="1"/>
  <c r="C14" i="4"/>
  <c r="C26" i="8" s="1"/>
  <c r="C28" i="3"/>
  <c r="C24" i="8" s="1"/>
  <c r="F11" i="7"/>
  <c r="C18" i="8" s="1"/>
  <c r="C22" i="3"/>
  <c r="C23" i="8" s="1"/>
  <c r="C11" i="3"/>
  <c r="C21" i="8" s="1"/>
  <c r="C8" i="4"/>
  <c r="C25" i="8" s="1"/>
  <c r="C10" i="10"/>
  <c r="C17" i="8" s="1"/>
  <c r="C19" i="8" s="1"/>
  <c r="E19" i="8" s="1"/>
  <c r="F13" i="2"/>
  <c r="C16" i="8" s="1"/>
  <c r="C29" i="8" l="1"/>
  <c r="E29" i="8" s="1"/>
  <c r="E35" i="8" s="1"/>
  <c r="E38" i="8" s="1"/>
  <c r="A1" i="8"/>
  <c r="E37" i="8" l="1"/>
</calcChain>
</file>

<file path=xl/sharedStrings.xml><?xml version="1.0" encoding="utf-8"?>
<sst xmlns="http://schemas.openxmlformats.org/spreadsheetml/2006/main" count="360" uniqueCount="197">
  <si>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</si>
  <si>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</si>
  <si>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</si>
  <si>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</si>
  <si>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</si>
  <si>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</si>
  <si>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</si>
  <si>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</si>
  <si>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</si>
  <si>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</si>
  <si>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</si>
  <si>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</si>
  <si>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</si>
  <si>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</si>
  <si>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</si>
  <si>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</si>
  <si>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</si>
  <si>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</si>
  <si>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</si>
  <si>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</si>
  <si>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</si>
  <si>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</si>
  <si>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</si>
  <si>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</si>
  <si>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</si>
  <si>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</si>
  <si>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</si>
  <si>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</si>
  <si>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</si>
  <si>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</si>
  <si>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</si>
  <si>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</si>
  <si>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</si>
  <si>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</si>
  <si>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</si>
  <si>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</si>
  <si>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</si>
  <si>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</si>
  <si>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</si>
  <si>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</si>
  <si>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</si>
  <si>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</si>
  <si>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</si>
  <si>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</si>
  <si>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</si>
  <si>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</si>
  <si>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</si>
  <si>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</si>
  <si>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</si>
  <si>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</si>
  <si>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</si>
  <si>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</si>
  <si>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</si>
  <si>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</si>
  <si>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</si>
  <si>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</si>
  <si>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</si>
  <si>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</si>
  <si>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</si>
  <si>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</si>
  <si>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</si>
  <si>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</si>
  <si>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</si>
  <si>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</si>
  <si>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</si>
  <si>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</si>
  <si>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</si>
  <si>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</si>
  <si>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</si>
  <si>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</si>
  <si>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</si>
  <si>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</si>
  <si>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</si>
  <si>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</si>
  <si>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</si>
  <si>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</si>
  <si>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</si>
  <si>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</si>
  <si>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</si>
  <si>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</si>
  <si>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</si>
  <si>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</si>
  <si>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</si>
  <si>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</si>
  <si>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</si>
  <si>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</si>
  <si>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</si>
  <si>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</si>
  <si>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</si>
  <si>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</si>
  <si>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</si>
  <si>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</si>
  <si>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</si>
  <si>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</si>
  <si>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</si>
  <si>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</si>
  <si>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</si>
  <si>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</si>
  <si>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</si>
  <si>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</si>
  <si>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</si>
  <si>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</si>
  <si>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</si>
  <si>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</si>
  <si>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</si>
  <si>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</si>
  <si>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</si>
  <si>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</si>
  <si>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</si>
  <si>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</si>
  <si>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</si>
  <si>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</si>
  <si>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</si>
  <si>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</si>
  <si>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</si>
  <si>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</si>
  <si>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</si>
  <si>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</si>
  <si>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</si>
  <si>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</si>
  <si>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</si>
  <si>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</si>
  <si>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</si>
  <si>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</si>
  <si>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</si>
  <si>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</si>
  <si>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</si>
  <si>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</si>
  <si>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</si>
  <si>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</si>
  <si>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</si>
  <si>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</si>
  <si>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</si>
  <si>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</si>
  <si>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</si>
  <si>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</si>
  <si>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</si>
  <si>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</si>
  <si>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</si>
  <si>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</si>
  <si>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</si>
  <si>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</si>
  <si>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</si>
  <si>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</si>
  <si>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</si>
  <si>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</si>
  <si>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</si>
  <si>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</si>
  <si>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</si>
  <si>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</si>
  <si>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</si>
  <si>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</si>
  <si>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</si>
  <si>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</si>
  <si>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</si>
  <si>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</si>
  <si>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</si>
  <si>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</si>
  <si>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</si>
  <si>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</si>
  <si>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</si>
  <si>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</si>
  <si>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</si>
  <si>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</si>
  <si>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</si>
  <si>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</si>
  <si>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</si>
  <si>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</si>
  <si>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</si>
  <si>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</si>
  <si>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</si>
  <si>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</si>
  <si>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</si>
  <si>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</si>
  <si>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</si>
  <si>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</si>
  <si>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</si>
  <si>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</si>
  <si>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</si>
  <si>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</si>
  <si>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</si>
  <si>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</si>
  <si>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</si>
  <si>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Ø 50mm &lt; Ledningsnet ≤ Ø110 mm</t>
  </si>
  <si>
    <t>2014</t>
  </si>
  <si>
    <t>75</t>
  </si>
  <si>
    <t>SRO anlæg</t>
  </si>
  <si>
    <t>10</t>
  </si>
  <si>
    <t>Elanlæg - vandværk</t>
  </si>
  <si>
    <t>25</t>
  </si>
  <si>
    <t>Ø110 mm &lt; Ledningsnet ≤ Ø 250 mm</t>
  </si>
  <si>
    <t>Ejendomsskatter</t>
  </si>
  <si>
    <t>Selskabsskatter</t>
  </si>
  <si>
    <t>Køb af ydelser og produkter, der er omfattet af prisloftreguleringen, hos et andet selskab</t>
  </si>
  <si>
    <t xml:space="preserve">kr. </t>
  </si>
  <si>
    <t>Klemensker Vandværk</t>
  </si>
  <si>
    <t>V114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</si>
</sst>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195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196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129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138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33" t="s">
        <v>139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Klemensker Vandværk</v>
      </c>
      <c r="B1" s="56"/>
      <c r="C1" s="56"/>
      <c r="D1" s="56"/>
      <c r="E1" s="56"/>
    </row>
    <row r="2" spans="1:5" x14ac:dyDescent="0.25">
      <c r="A2" s="220" t="str">
        <f>'1. Forside'!A2</f>
        <v>V114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Klemensker Vandværk</v>
      </c>
      <c r="B1" s="26"/>
      <c r="C1" s="26"/>
      <c r="D1" s="26"/>
      <c r="E1" s="26"/>
    </row>
    <row r="2" spans="1:5" x14ac:dyDescent="0.25">
      <c r="A2" s="221" t="str">
        <f>'1. Forside'!A2</f>
        <v>V114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25000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-25000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-47273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-60000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12727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Klemensker Vandværk</v>
      </c>
      <c r="B1" s="26"/>
      <c r="C1" s="26"/>
      <c r="D1" s="26"/>
      <c r="E1" s="26"/>
    </row>
    <row r="2" spans="1:5" x14ac:dyDescent="0.25">
      <c r="A2" s="221" t="str">
        <f>'1. Forside'!A2</f>
        <v>V114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-3191355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-1581894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-1609461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-321892.2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Klemensker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V114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2803676.9761252129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1168475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14411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-4431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12267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1190722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35500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35500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-570605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-570605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655617</v>
      </c>
      <c r="D27" s="79" t="s">
        <v>0</v>
      </c>
      <c r="E27" s="10">
        <f>IF(C27&lt;0,0,-C27)</f>
        <v>-655617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3536378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3536378</v>
      </c>
      <c r="D36" s="79" t="s">
        <v>0</v>
      </c>
      <c r="E36" s="10">
        <f>-C36</f>
        <v>-3536378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-1388318.0238747871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Klemensker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V114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0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Klemensker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V114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967513.48615401902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-3676.5512473852723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963836.9349066338</v>
      </c>
      <c r="D13" s="79" t="s">
        <v>0</v>
      </c>
      <c r="E13" s="6">
        <f>C13</f>
        <v>963836.9349066338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1149590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investeringer'!F13</f>
        <v>56452.04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65412.653333333335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investeringer'!F11</f>
        <v>22666.666666666668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1294121.3600000001</v>
      </c>
      <c r="D19" s="79" t="s">
        <v>0</v>
      </c>
      <c r="E19" s="8">
        <f>C19</f>
        <v>1294121.3600000001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omkostninger'!C11</f>
        <v>264323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omkostninger'!C16</f>
        <v>1959000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omkostninger'!C22</f>
        <v>18500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omkostninger'!C28</f>
        <v>805681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-25000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12727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3035231</v>
      </c>
      <c r="D29" s="79" t="s">
        <v>0</v>
      </c>
      <c r="E29" s="6">
        <f>C29</f>
        <v>3035231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-321892.2</v>
      </c>
      <c r="D31" s="79" t="s">
        <v>0</v>
      </c>
      <c r="E31" s="10">
        <f>C31</f>
        <v>-321892.2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-1388318.0238747871</v>
      </c>
      <c r="D33" s="79" t="s">
        <v>0</v>
      </c>
      <c r="E33" s="12">
        <f>C33</f>
        <v>-1388318.0238747871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3582979.0710318466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325545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11.006094613745708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4.9884933604627522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Klemensker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V114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967513.48615401902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967513.48615401902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967513.48615401902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-3676.5512473852723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Klemensker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V114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881211.28318908054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963836.9349066338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967513.48615401902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Klemensker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V114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58158829.538501151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1149590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1149590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Klemensker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V114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183</v>
      </c>
      <c r="C8" s="30" t="s">
        <v>184</v>
      </c>
      <c r="D8" s="31" t="s">
        <v>185</v>
      </c>
      <c r="E8" s="32">
        <v>138164</v>
      </c>
      <c r="F8" s="34">
        <f t="shared" ref="F8:F10" si="0">E8/D8</f>
        <v>1842.1866666666667</v>
      </c>
      <c r="G8" s="35" t="s">
        <v>0</v>
      </c>
      <c r="H8" s="26"/>
    </row>
    <row r="9" spans="1:8" s="148" customFormat="1" x14ac:dyDescent="0.25">
      <c r="A9" s="26"/>
      <c r="B9" s="29" t="s">
        <v>186</v>
      </c>
      <c r="C9" s="30" t="s">
        <v>184</v>
      </c>
      <c r="D9" s="31" t="s">
        <v>187</v>
      </c>
      <c r="E9" s="32">
        <v>375000</v>
      </c>
      <c r="F9" s="34">
        <f t="shared" si="0"/>
        <v>37500</v>
      </c>
      <c r="G9" s="35" t="s">
        <v>0</v>
      </c>
      <c r="H9" s="26"/>
    </row>
    <row r="10" spans="1:8" s="148" customFormat="1" x14ac:dyDescent="0.25">
      <c r="A10" s="26"/>
      <c r="B10" s="29" t="s">
        <v>188</v>
      </c>
      <c r="C10" s="30" t="s">
        <v>184</v>
      </c>
      <c r="D10" s="31" t="s">
        <v>189</v>
      </c>
      <c r="E10" s="32">
        <v>57441</v>
      </c>
      <c r="F10" s="34">
        <f t="shared" si="0"/>
        <v>2297.64</v>
      </c>
      <c r="G10" s="35" t="s">
        <v>0</v>
      </c>
      <c r="H10" s="26"/>
    </row>
    <row r="11" spans="1:8" s="148" customFormat="1" x14ac:dyDescent="0.25">
      <c r="A11" s="26"/>
      <c r="B11" s="23" t="s">
        <v>71</v>
      </c>
      <c r="C11" s="158"/>
      <c r="D11" s="158"/>
      <c r="E11" s="158"/>
      <c r="F11" s="36">
        <f>SUM(F8:F10)</f>
        <v>41639.826666666668</v>
      </c>
      <c r="G11" s="37" t="s">
        <v>0</v>
      </c>
      <c r="H11" s="26"/>
    </row>
    <row r="12" spans="1:8" s="148" customFormat="1" x14ac:dyDescent="0.25">
      <c r="A12" s="26"/>
      <c r="B12" s="107" t="s">
        <v>133</v>
      </c>
      <c r="C12" s="159"/>
      <c r="D12" s="159"/>
      <c r="E12" s="159"/>
      <c r="F12" s="66">
        <v>14812.213333333333</v>
      </c>
      <c r="G12" s="37" t="s">
        <v>0</v>
      </c>
      <c r="H12" s="26"/>
    </row>
    <row r="13" spans="1:8" s="148" customFormat="1" x14ac:dyDescent="0.25">
      <c r="A13" s="26"/>
      <c r="B13" s="39" t="s">
        <v>68</v>
      </c>
      <c r="C13" s="160"/>
      <c r="D13" s="160"/>
      <c r="E13" s="161"/>
      <c r="F13" s="38">
        <f>F11+F12</f>
        <v>56452.04</v>
      </c>
      <c r="G13" s="38" t="s">
        <v>0</v>
      </c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="148" customFormat="1" hidden="1" x14ac:dyDescent="0.25"/>
    <row r="18" s="148" customFormat="1" hidden="1" x14ac:dyDescent="0.25"/>
    <row r="19" s="148" customFormat="1" hidden="1" x14ac:dyDescent="0.25"/>
    <row r="20" s="148" customFormat="1" ht="14.45" hidden="1" customHeight="1" x14ac:dyDescent="0.25"/>
    <row r="21" s="148" customFormat="1" ht="14.4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t="15" hidden="1" customHeight="1" x14ac:dyDescent="0.25"/>
    <row r="26" s="148" customFormat="1" ht="15" hidden="1" customHeight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Klemensker Vandværk</v>
      </c>
      <c r="B1" s="162"/>
      <c r="C1" s="162"/>
      <c r="D1" s="162"/>
      <c r="E1" s="162"/>
    </row>
    <row r="2" spans="1:5" x14ac:dyDescent="0.25">
      <c r="A2" s="1" t="str">
        <f>'1. Forside'!A2</f>
        <v>V114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9867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8000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investeringer'!F11</f>
        <v>41639.826666666668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65412.653333333335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Klemensker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V114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190</v>
      </c>
      <c r="C8" s="30">
        <v>2015</v>
      </c>
      <c r="D8" s="31">
        <v>75</v>
      </c>
      <c r="E8" s="32">
        <v>1700000</v>
      </c>
      <c r="F8" s="45">
        <f>E8/D8</f>
        <v>22666.666666666668</v>
      </c>
      <c r="G8" s="35" t="s">
        <v>0</v>
      </c>
      <c r="H8" s="26"/>
    </row>
    <row r="9" spans="1:8" s="148" customFormat="1" x14ac:dyDescent="0.25">
      <c r="A9" s="26"/>
      <c r="B9" s="109" t="s">
        <v>72</v>
      </c>
      <c r="C9" s="165"/>
      <c r="D9" s="166"/>
      <c r="E9" s="167"/>
      <c r="F9" s="46">
        <f>SUMIF(C8:C8,"2015",F8:F8)</f>
        <v>22666.666666666668</v>
      </c>
      <c r="G9" s="47" t="s">
        <v>0</v>
      </c>
      <c r="H9" s="26"/>
    </row>
    <row r="10" spans="1:8" s="148" customFormat="1" x14ac:dyDescent="0.25">
      <c r="A10" s="26"/>
      <c r="B10" s="107" t="s">
        <v>131</v>
      </c>
      <c r="C10" s="168"/>
      <c r="D10" s="169"/>
      <c r="E10" s="170"/>
      <c r="F10" s="46">
        <f>SUMIF(C8:C8,"2016",F8:F8)</f>
        <v>0</v>
      </c>
      <c r="G10" s="47" t="s">
        <v>0</v>
      </c>
      <c r="H10" s="26"/>
    </row>
    <row r="11" spans="1:8" s="148" customFormat="1" x14ac:dyDescent="0.25">
      <c r="A11" s="26"/>
      <c r="B11" s="50" t="s">
        <v>36</v>
      </c>
      <c r="C11" s="171"/>
      <c r="D11" s="172"/>
      <c r="E11" s="172"/>
      <c r="F11" s="48">
        <f>F9+F10</f>
        <v>22666.666666666668</v>
      </c>
      <c r="G11" s="49" t="s">
        <v>0</v>
      </c>
      <c r="H11" s="26"/>
    </row>
    <row r="12" spans="1:8" s="148" customFormat="1" x14ac:dyDescent="0.25">
      <c r="A12" s="26"/>
      <c r="B12" s="26"/>
      <c r="C12" s="164"/>
      <c r="D12" s="26"/>
      <c r="E12" s="26"/>
      <c r="F12" s="26"/>
      <c r="G12" s="26"/>
      <c r="H12" s="26"/>
    </row>
    <row r="13" spans="1:8" s="148" customFormat="1" x14ac:dyDescent="0.25">
      <c r="A13" s="26"/>
      <c r="B13" s="26"/>
      <c r="C13" s="164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164"/>
      <c r="D14" s="26"/>
      <c r="E14" s="26"/>
      <c r="F14" s="173"/>
      <c r="G14" s="173"/>
      <c r="H14" s="26"/>
    </row>
    <row r="15" spans="1:8" s="148" customFormat="1" hidden="1" x14ac:dyDescent="0.25">
      <c r="C15" s="174"/>
    </row>
    <row r="16" spans="1:8" s="148" customFormat="1" hidden="1" x14ac:dyDescent="0.25">
      <c r="C16" s="174"/>
    </row>
    <row r="17" spans="3:3" s="148" customFormat="1" hidden="1" x14ac:dyDescent="0.25">
      <c r="C17" s="174"/>
    </row>
    <row r="18" spans="3:3" s="148" customFormat="1" hidden="1" x14ac:dyDescent="0.25">
      <c r="C18" s="174"/>
    </row>
    <row r="19" spans="3:3" s="148" customFormat="1" hidden="1" x14ac:dyDescent="0.25">
      <c r="C19" s="174"/>
    </row>
    <row r="20" spans="3:3" s="148" customFormat="1" hidden="1" x14ac:dyDescent="0.25">
      <c r="C20" s="174"/>
    </row>
    <row r="21" spans="3:3" s="148" customFormat="1" hidden="1" x14ac:dyDescent="0.25">
      <c r="C21" s="174"/>
    </row>
    <row r="22" spans="3:3" s="148" customFormat="1" hidden="1" x14ac:dyDescent="0.25">
      <c r="C22" s="174"/>
    </row>
    <row r="23" spans="3:3" s="148" customFormat="1" hidden="1" x14ac:dyDescent="0.25">
      <c r="C23" s="174"/>
    </row>
    <row r="24" spans="3:3" s="148" customFormat="1" hidden="1" x14ac:dyDescent="0.25">
      <c r="C24" s="174"/>
    </row>
    <row r="25" spans="3:3" s="148" customFormat="1" hidden="1" x14ac:dyDescent="0.25">
      <c r="C25" s="174"/>
    </row>
    <row r="26" spans="3:3" s="148" customFormat="1" hidden="1" x14ac:dyDescent="0.25">
      <c r="C26" s="174"/>
    </row>
    <row r="27" spans="3:3" s="148" customFormat="1" hidden="1" x14ac:dyDescent="0.25">
      <c r="C27" s="174"/>
    </row>
    <row r="28" spans="3:3" s="148" customFormat="1" hidden="1" x14ac:dyDescent="0.25">
      <c r="C28" s="174"/>
    </row>
    <row r="29" spans="3:3" s="148" customFormat="1" hidden="1" x14ac:dyDescent="0.25">
      <c r="C29" s="174"/>
    </row>
    <row r="30" spans="3:3" s="148" customFormat="1" hidden="1" x14ac:dyDescent="0.25">
      <c r="C30" s="174"/>
    </row>
    <row r="31" spans="3:3" s="148" customFormat="1" hidden="1" x14ac:dyDescent="0.25">
      <c r="C31" s="174"/>
    </row>
    <row r="32" spans="3:3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t="12" hidden="1" customHeight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x14ac:dyDescent="0.25"/>
    <row r="112" spans="3:3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Klemensker Vandværk</v>
      </c>
      <c r="B1" s="56"/>
      <c r="C1" s="56"/>
      <c r="D1" s="176"/>
      <c r="E1" s="56"/>
    </row>
    <row r="2" spans="1:5" x14ac:dyDescent="0.25">
      <c r="A2" s="220" t="str">
        <f>'1. Forside'!A2</f>
        <v>V114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32523</v>
      </c>
      <c r="D7" s="181" t="s">
        <v>0</v>
      </c>
      <c r="E7" s="56"/>
    </row>
    <row r="8" spans="1:5" x14ac:dyDescent="0.25">
      <c r="A8" s="56"/>
      <c r="B8" s="206" t="s">
        <v>193</v>
      </c>
      <c r="C8" s="51">
        <v>200000</v>
      </c>
      <c r="D8" s="181" t="s">
        <v>194</v>
      </c>
      <c r="E8" s="56"/>
    </row>
    <row r="9" spans="1:5" x14ac:dyDescent="0.25">
      <c r="A9" s="56"/>
      <c r="B9" s="206" t="s">
        <v>191</v>
      </c>
      <c r="C9" s="51">
        <v>1800</v>
      </c>
      <c r="D9" s="181" t="s">
        <v>0</v>
      </c>
      <c r="E9" s="56"/>
    </row>
    <row r="10" spans="1:5" x14ac:dyDescent="0.25">
      <c r="A10" s="56"/>
      <c r="B10" s="206" t="s">
        <v>192</v>
      </c>
      <c r="C10" s="51">
        <v>30000</v>
      </c>
      <c r="D10" s="181" t="s">
        <v>0</v>
      </c>
      <c r="E10" s="56"/>
    </row>
    <row r="11" spans="1:5" x14ac:dyDescent="0.25">
      <c r="A11" s="56"/>
      <c r="B11" s="54" t="s">
        <v>35</v>
      </c>
      <c r="C11" s="55">
        <f>SUM(C7:C10)</f>
        <v>264323</v>
      </c>
      <c r="D11" s="54" t="s">
        <v>0</v>
      </c>
      <c r="E11" s="56"/>
    </row>
    <row r="12" spans="1:5" x14ac:dyDescent="0.25">
      <c r="A12" s="56"/>
      <c r="B12" s="56"/>
      <c r="C12" s="56"/>
      <c r="D12" s="176"/>
      <c r="E12" s="56"/>
    </row>
    <row r="13" spans="1:5" x14ac:dyDescent="0.25">
      <c r="A13" s="56"/>
      <c r="B13" s="56"/>
      <c r="C13" s="56"/>
      <c r="D13" s="176"/>
      <c r="E13" s="56"/>
    </row>
    <row r="14" spans="1:5" ht="25.5" customHeight="1" x14ac:dyDescent="0.25">
      <c r="A14" s="56"/>
      <c r="B14" s="205" t="s">
        <v>177</v>
      </c>
      <c r="C14" s="178"/>
      <c r="D14" s="179"/>
      <c r="E14" s="56"/>
    </row>
    <row r="15" spans="1:5" x14ac:dyDescent="0.25">
      <c r="A15" s="56"/>
      <c r="B15" s="53" t="s">
        <v>178</v>
      </c>
      <c r="C15" s="180">
        <v>1959000</v>
      </c>
      <c r="D15" s="181" t="s">
        <v>0</v>
      </c>
      <c r="E15" s="56"/>
    </row>
    <row r="16" spans="1:5" x14ac:dyDescent="0.25">
      <c r="A16" s="56"/>
      <c r="B16" s="54" t="s">
        <v>35</v>
      </c>
      <c r="C16" s="55">
        <f>C15</f>
        <v>1959000</v>
      </c>
      <c r="D16" s="54" t="s">
        <v>0</v>
      </c>
      <c r="E16" s="56"/>
    </row>
    <row r="17" spans="1:5" x14ac:dyDescent="0.25">
      <c r="A17" s="56"/>
      <c r="B17" s="56"/>
      <c r="C17" s="56"/>
      <c r="D17" s="176"/>
      <c r="E17" s="56"/>
    </row>
    <row r="18" spans="1:5" x14ac:dyDescent="0.25">
      <c r="A18" s="56"/>
      <c r="B18" s="56"/>
      <c r="C18" s="56"/>
      <c r="D18" s="176"/>
      <c r="E18" s="56"/>
    </row>
    <row r="19" spans="1:5" ht="38.25" customHeight="1" x14ac:dyDescent="0.25">
      <c r="A19" s="56"/>
      <c r="B19" s="261" t="s">
        <v>141</v>
      </c>
      <c r="C19" s="262"/>
      <c r="D19" s="263"/>
      <c r="E19" s="56"/>
    </row>
    <row r="20" spans="1:5" x14ac:dyDescent="0.25">
      <c r="A20" s="56"/>
      <c r="B20" s="53" t="s">
        <v>70</v>
      </c>
      <c r="C20" s="51">
        <v>11500</v>
      </c>
      <c r="D20" s="181" t="s">
        <v>0</v>
      </c>
      <c r="E20" s="56"/>
    </row>
    <row r="21" spans="1:5" x14ac:dyDescent="0.25">
      <c r="A21" s="56"/>
      <c r="B21" s="53" t="s">
        <v>14</v>
      </c>
      <c r="C21" s="51">
        <v>7000</v>
      </c>
      <c r="D21" s="181" t="s">
        <v>0</v>
      </c>
      <c r="E21" s="56"/>
    </row>
    <row r="22" spans="1:5" x14ac:dyDescent="0.25">
      <c r="A22" s="56"/>
      <c r="B22" s="54" t="s">
        <v>35</v>
      </c>
      <c r="C22" s="55">
        <f>SUM(C20:C21)</f>
        <v>18500</v>
      </c>
      <c r="D22" s="54" t="s">
        <v>0</v>
      </c>
      <c r="E22" s="56"/>
    </row>
    <row r="23" spans="1:5" x14ac:dyDescent="0.25">
      <c r="A23" s="56"/>
      <c r="B23" s="56"/>
      <c r="C23" s="182"/>
      <c r="D23" s="183"/>
      <c r="E23" s="56"/>
    </row>
    <row r="24" spans="1:5" x14ac:dyDescent="0.25">
      <c r="A24" s="56"/>
      <c r="B24" s="56"/>
      <c r="C24" s="182"/>
      <c r="D24" s="183"/>
      <c r="E24" s="56"/>
    </row>
    <row r="25" spans="1:5" ht="42" customHeight="1" x14ac:dyDescent="0.25">
      <c r="A25" s="56"/>
      <c r="B25" s="264" t="s">
        <v>142</v>
      </c>
      <c r="C25" s="265"/>
      <c r="D25" s="266"/>
      <c r="E25" s="56"/>
    </row>
    <row r="26" spans="1:5" x14ac:dyDescent="0.25">
      <c r="A26" s="56"/>
      <c r="B26" s="108" t="s">
        <v>143</v>
      </c>
      <c r="C26" s="19">
        <v>2394841</v>
      </c>
      <c r="D26" s="58" t="s">
        <v>0</v>
      </c>
      <c r="E26" s="56"/>
    </row>
    <row r="27" spans="1:5" x14ac:dyDescent="0.25">
      <c r="A27" s="56"/>
      <c r="B27" s="108" t="s">
        <v>144</v>
      </c>
      <c r="C27" s="40">
        <v>1589160</v>
      </c>
      <c r="D27" s="58" t="s">
        <v>0</v>
      </c>
      <c r="E27" s="56"/>
    </row>
    <row r="28" spans="1:5" x14ac:dyDescent="0.25">
      <c r="A28" s="56"/>
      <c r="B28" s="28" t="s">
        <v>145</v>
      </c>
      <c r="C28" s="55">
        <f>C26-C27</f>
        <v>805681</v>
      </c>
      <c r="D28" s="28" t="s">
        <v>0</v>
      </c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ht="14.45" x14ac:dyDescent="0.3">
      <c r="A31" s="56"/>
      <c r="B31" s="56"/>
      <c r="C31" s="56"/>
      <c r="D31" s="176"/>
      <c r="E31" s="56"/>
    </row>
    <row r="32" spans="1:5" hidden="1" x14ac:dyDescent="0.25"/>
    <row r="33" spans="1:5" hidden="1" x14ac:dyDescent="0.25"/>
    <row r="34" spans="1:5" hidden="1" x14ac:dyDescent="0.25"/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>
      <c r="A39" s="185"/>
      <c r="B39" s="185"/>
      <c r="C39" s="185"/>
      <c r="D39" s="186"/>
      <c r="E39" s="185"/>
    </row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</sheetData>
  <sheetProtection password="C6ED" sheet="1" objects="1" scenarios="1"/>
  <mergeCells count="3">
    <mergeCell ref="B4:D4"/>
    <mergeCell ref="B19:D19"/>
    <mergeCell ref="B25:D25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2015-08-25T11:28:04Z</dcterms:modified>
</cp:coreProperties>
</file>