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9" i="11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27" i="8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F9" i="2" l="1"/>
  <c r="C9" i="12" l="1"/>
  <c r="C11" i="12" s="1"/>
  <c r="C31" i="8" s="1"/>
  <c r="E31" i="8" s="1"/>
  <c r="F8" i="2" l="1"/>
  <c r="F8" i="7"/>
  <c r="F12" i="7" s="1"/>
  <c r="F10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1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<sst xmlns="http://schemas.openxmlformats.org/spreadsheetml/2006/main" count="358" uniqueCount="192">
  <si>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</si>
  <si>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</si>
  <si>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</si>
  <si>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</si>
  <si>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</si>
  <si>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</si>
  <si>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</si>
  <si>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</si>
  <si>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</si>
  <si>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</si>
  <si>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</si>
  <si>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</si>
  <si>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</si>
  <si>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</si>
  <si>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</si>
  <si>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</si>
  <si>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</si>
  <si>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</si>
  <si>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</si>
  <si>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</si>
  <si>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</si>
  <si>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</si>
  <si>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</si>
  <si>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</si>
  <si>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</si>
  <si>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</si>
  <si>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</si>
  <si>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</si>
  <si>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</si>
  <si>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</si>
  <si>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</si>
  <si>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</si>
  <si>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</si>
  <si>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</si>
  <si>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</si>
  <si>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</si>
  <si>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</si>
  <si>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</si>
  <si>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</si>
  <si>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</si>
  <si>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</si>
  <si>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</si>
  <si>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</si>
  <si>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</si>
  <si>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</si>
  <si>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</si>
  <si>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</si>
  <si>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</si>
  <si>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</si>
  <si>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</si>
  <si>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</si>
  <si>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</si>
  <si>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</si>
  <si>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</si>
  <si>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</si>
  <si>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</si>
  <si>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</si>
  <si>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</si>
  <si>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</si>
  <si>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</si>
  <si>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</si>
  <si>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</si>
  <si>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</si>
  <si>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</si>
  <si>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</si>
  <si>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</si>
  <si>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</si>
  <si>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</si>
  <si>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</si>
  <si>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</si>
  <si>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</si>
  <si>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</si>
  <si>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</si>
  <si>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</si>
  <si>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</si>
  <si>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</si>
  <si>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</si>
  <si>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</si>
  <si>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</si>
  <si>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</si>
  <si>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</si>
  <si>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</si>
  <si>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</si>
  <si>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</si>
  <si>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</si>
  <si>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</si>
  <si>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</si>
  <si>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</si>
  <si>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</si>
  <si>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</si>
  <si>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</si>
  <si>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</si>
  <si>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</si>
  <si>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</si>
  <si>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</si>
  <si>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</si>
  <si>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</si>
  <si>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</si>
  <si>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</si>
  <si>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</si>
  <si>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</si>
  <si>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</si>
  <si>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</si>
  <si>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</si>
  <si>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</si>
  <si>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</si>
  <si>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</si>
  <si>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</si>
  <si>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</si>
  <si>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</si>
  <si>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</si>
  <si>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</si>
  <si>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</si>
  <si>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</si>
  <si>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</si>
  <si>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</si>
  <si>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</si>
  <si>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</si>
  <si>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</si>
  <si>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</si>
  <si>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</si>
  <si>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</si>
  <si>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</si>
  <si>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</si>
  <si>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</si>
  <si>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</si>
  <si>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</si>
  <si>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</si>
  <si>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</si>
  <si>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</si>
  <si>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</si>
  <si>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</si>
  <si>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</si>
  <si>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</si>
  <si>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</si>
  <si>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</si>
  <si>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</si>
  <si>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</si>
  <si>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</si>
  <si>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</si>
  <si>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</si>
  <si>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</si>
  <si>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</si>
  <si>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</si>
  <si>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</si>
  <si>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</si>
  <si>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</si>
  <si>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</si>
  <si>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</si>
  <si>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</si>
  <si>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</si>
  <si>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</si>
  <si>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</si>
  <si>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</si>
  <si>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</si>
  <si>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</si>
  <si>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</si>
  <si>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</si>
  <si>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</si>
  <si>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</si>
  <si>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</si>
  <si>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</si>
  <si>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</si>
  <si>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</si>
  <si>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</si>
  <si>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</si>
  <si>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</si>
  <si>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</si>
  <si>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</si>
  <si>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</si>
  <si>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</si>
  <si>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</si>
  <si>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</si>
  <si>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</si>
  <si>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</si>
  <si>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</si>
  <si>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</si>
  <si>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</si>
  <si>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</si>
  <si>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Ø 50mm &lt; Ledningsnet ≤ Ø110 mm</t>
  </si>
  <si>
    <t>2014</t>
  </si>
  <si>
    <t>75</t>
  </si>
  <si>
    <t>Afregningsmålere, elektroniske ≤ Ø 110mm (Qn 10)</t>
  </si>
  <si>
    <t>10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</si>
  <si>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</si>
  <si>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</si>
  <si>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</si>
  <si>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</si>
  <si>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</si>
  <si>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Boring (inkl. etablering, forerør, filter og prøvepumpning)</t>
  </si>
  <si>
    <t>KLINTING VANDVÆRK</t>
  </si>
  <si>
    <t>V006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</si>
</sst>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KLINTING VANDVÆRK</v>
      </c>
      <c r="B1" s="56"/>
      <c r="C1" s="56"/>
      <c r="D1" s="56"/>
      <c r="E1" s="56"/>
    </row>
    <row r="2" spans="1:5" x14ac:dyDescent="0.25">
      <c r="A2" s="220" t="str">
        <f>'1. Forside'!A2</f>
        <v>V006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KLINTING VANDVÆRK</v>
      </c>
      <c r="B1" s="26"/>
      <c r="C1" s="26"/>
      <c r="D1" s="26"/>
      <c r="E1" s="26"/>
    </row>
    <row r="2" spans="1:5" x14ac:dyDescent="0.25">
      <c r="A2" s="221" t="str">
        <f>'1. Forside'!A2</f>
        <v>V006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184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64521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12232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52289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52289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10000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42289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KLINTING VANDVÆRK</v>
      </c>
      <c r="B1" s="26"/>
      <c r="C1" s="26"/>
      <c r="D1" s="26"/>
      <c r="E1" s="26"/>
    </row>
    <row r="2" spans="1:5" x14ac:dyDescent="0.25">
      <c r="A2" s="221" t="str">
        <f>'1. Forside'!A2</f>
        <v>V006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185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-4914467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-2453507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-2460960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-492192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KLINTING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186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7995541.9153735936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2214184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150046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34062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282667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2680959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-940872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-940872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1740087</v>
      </c>
      <c r="D27" s="79" t="s">
        <v>0</v>
      </c>
      <c r="E27" s="10">
        <f>IF(C27&lt;0,0,-C27)</f>
        <v>-1740087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6647659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6647659</v>
      </c>
      <c r="D36" s="79" t="s">
        <v>0</v>
      </c>
      <c r="E36" s="10">
        <f>-C36</f>
        <v>-6647659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-392204.08462640643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KLINTING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V006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187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KLINTING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2452347.5668782489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-9318.9207541373453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2443028.6461241115</v>
      </c>
      <c r="D13" s="79" t="s">
        <v>0</v>
      </c>
      <c r="E13" s="6">
        <f>C13</f>
        <v>2443028.6461241115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2060978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investeringer'!F12</f>
        <v>311588.27333333332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-127404.03999999998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182666.66666666669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2427828.9</v>
      </c>
      <c r="D19" s="79" t="s">
        <v>0</v>
      </c>
      <c r="E19" s="8">
        <f>C19</f>
        <v>2427828.9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34862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2636403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42067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-111763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52289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42289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2696147</v>
      </c>
      <c r="D29" s="79" t="s">
        <v>0</v>
      </c>
      <c r="E29" s="6">
        <f>C29</f>
        <v>2696147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-492192</v>
      </c>
      <c r="D31" s="79" t="s">
        <v>0</v>
      </c>
      <c r="E31" s="10">
        <f>C31</f>
        <v>-492192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-392204.08462640643</v>
      </c>
      <c r="D33" s="79" t="s">
        <v>0</v>
      </c>
      <c r="E33" s="12">
        <f>C33</f>
        <v>-392204.08462640643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6682608.4614977054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759564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8.7979531171799952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5.3270105764592657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KLINTING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V006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2452347.5668782489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2452347.5668782489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2452347.5668782489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-9318.9207541373453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KLINTING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2433219.2558565987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2443028.6461241115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2452347.5668782489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KLINTING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77875722.837962821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2060978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2060978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KLINTING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179</v>
      </c>
      <c r="C8" s="30" t="s">
        <v>180</v>
      </c>
      <c r="D8" s="31" t="s">
        <v>181</v>
      </c>
      <c r="E8" s="32">
        <v>91566</v>
      </c>
      <c r="F8" s="34">
        <f t="shared" ref="F8:F9" si="0">E8/D8</f>
        <v>1220.8800000000001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 t="s">
        <v>180</v>
      </c>
      <c r="D9" s="31" t="s">
        <v>183</v>
      </c>
      <c r="E9" s="32">
        <v>849306</v>
      </c>
      <c r="F9" s="34">
        <f t="shared" si="0"/>
        <v>84930.6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86151.48000000001</v>
      </c>
      <c r="G10" s="37" t="s">
        <v>0</v>
      </c>
      <c r="H10" s="26"/>
    </row>
    <row r="11" spans="1:8" s="148" customFormat="1" x14ac:dyDescent="0.25">
      <c r="A11" s="26"/>
      <c r="B11" s="107" t="s">
        <v>133</v>
      </c>
      <c r="C11" s="159"/>
      <c r="D11" s="159"/>
      <c r="E11" s="159"/>
      <c r="F11" s="66">
        <v>225436.79333333333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311588.27333333332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KLINTING VANDVÆRK</v>
      </c>
      <c r="B1" s="162"/>
      <c r="C1" s="162"/>
      <c r="D1" s="162"/>
      <c r="E1" s="162"/>
    </row>
    <row r="2" spans="1:5" x14ac:dyDescent="0.25">
      <c r="A2" s="1" t="str">
        <f>'1. Forside'!A2</f>
        <v>V006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174667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125040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investeringer'!F10</f>
        <v>86151.48000000001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-127404.03999999998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KLINTING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179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2015</v>
      </c>
      <c r="D9" s="31">
        <v>10</v>
      </c>
      <c r="E9" s="32">
        <v>1000000</v>
      </c>
      <c r="F9" s="45">
        <f t="shared" ref="F9" si="0">E9/D9</f>
        <v>100000</v>
      </c>
      <c r="G9" s="35" t="s">
        <v>0</v>
      </c>
      <c r="H9" s="26"/>
    </row>
    <row r="10" spans="1:8" s="148" customFormat="1" x14ac:dyDescent="0.25">
      <c r="A10" s="26"/>
      <c r="B10" s="29" t="s">
        <v>179</v>
      </c>
      <c r="C10" s="30">
        <v>2016</v>
      </c>
      <c r="D10" s="31">
        <v>75</v>
      </c>
      <c r="E10" s="32">
        <v>600000</v>
      </c>
      <c r="F10" s="45">
        <f t="shared" ref="F10:F11" si="1">E10/D10</f>
        <v>8000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>
        <v>2016</v>
      </c>
      <c r="D11" s="31">
        <v>30</v>
      </c>
      <c r="E11" s="32">
        <v>2000000</v>
      </c>
      <c r="F11" s="45">
        <f t="shared" si="1"/>
        <v>66666.666666666672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108000</v>
      </c>
      <c r="G12" s="47" t="s">
        <v>0</v>
      </c>
      <c r="H12" s="26"/>
    </row>
    <row r="13" spans="1:8" s="148" customFormat="1" x14ac:dyDescent="0.25">
      <c r="A13" s="26"/>
      <c r="B13" s="107" t="s">
        <v>131</v>
      </c>
      <c r="C13" s="168"/>
      <c r="D13" s="169"/>
      <c r="E13" s="170"/>
      <c r="F13" s="46">
        <f>SUMIF(C8:C11,"2016",F8:F11)</f>
        <v>74666.666666666672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182666.66666666669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KLINTING VANDVÆRK</v>
      </c>
      <c r="B1" s="56"/>
      <c r="C1" s="56"/>
      <c r="D1" s="176"/>
      <c r="E1" s="56"/>
    </row>
    <row r="2" spans="1:5" x14ac:dyDescent="0.25">
      <c r="A2" s="220" t="str">
        <f>'1. Forside'!A2</f>
        <v>V006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2372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34862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2636403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2636403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20567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21500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42067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2551837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2663600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-111763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2015-08-13T08:59:33Z</dcterms:modified>
</cp:coreProperties>
</file>