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C10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E31" i="19" l="1"/>
  <c r="C36" i="19" l="1"/>
  <c r="E36" i="19" s="1"/>
  <c r="F48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3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47" i="7" s="1"/>
  <c r="F38" i="2" l="1"/>
  <c r="C9" i="10" s="1"/>
  <c r="C15" i="11" l="1"/>
  <c r="C28" i="8" s="1"/>
  <c r="C16" i="4"/>
  <c r="C26" i="8" s="1"/>
  <c r="C25" i="3"/>
  <c r="C24" i="8" s="1"/>
  <c r="F49" i="7"/>
  <c r="C18" i="8" s="1"/>
  <c r="C19" i="3"/>
  <c r="C23" i="8" s="1"/>
  <c r="C8" i="3"/>
  <c r="C21" i="8" s="1"/>
  <c r="C25" i="8"/>
  <c r="C10" i="10"/>
  <c r="C17" i="8" s="1"/>
  <c r="F40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<sst xmlns="http://schemas.openxmlformats.org/spreadsheetml/2006/main" count="543" uniqueCount="215">
  <si>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</si>
  <si>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</si>
  <si>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</si>
  <si>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</si>
  <si>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</si>
  <si>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</si>
  <si>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</si>
  <si>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</si>
  <si>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</si>
  <si>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</si>
  <si>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</si>
  <si>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</si>
  <si>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</si>
  <si>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</si>
  <si>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</si>
  <si>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</si>
  <si>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</si>
  <si>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</si>
  <si>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</si>
  <si>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</si>
  <si>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</si>
  <si>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</si>
  <si>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</si>
  <si>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</si>
  <si>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</si>
  <si>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</si>
  <si>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</si>
  <si>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</si>
  <si>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</si>
  <si>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</si>
  <si>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</si>
  <si>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</si>
  <si>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</si>
  <si>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</si>
  <si>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</si>
  <si>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</si>
  <si>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</si>
  <si>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</si>
  <si>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</si>
  <si>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</si>
  <si>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</si>
  <si>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</si>
  <si>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</si>
  <si>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</si>
  <si>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</si>
  <si>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</si>
  <si>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</si>
  <si>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</si>
  <si>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</si>
  <si>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</si>
  <si>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</si>
  <si>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</si>
  <si>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</si>
  <si>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</si>
  <si>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</si>
  <si>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</si>
  <si>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</si>
  <si>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</si>
  <si>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</si>
  <si>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</si>
  <si>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</si>
  <si>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</si>
  <si>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</si>
  <si>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</si>
  <si>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</si>
  <si>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</si>
  <si>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</si>
  <si>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</si>
  <si>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</si>
  <si>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</si>
  <si>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</si>
  <si>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</si>
  <si>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</si>
  <si>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</si>
  <si>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</si>
  <si>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</si>
  <si>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</si>
  <si>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</si>
  <si>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</si>
  <si>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</si>
  <si>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</si>
  <si>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</si>
  <si>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</si>
  <si>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</si>
  <si>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</si>
  <si>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</si>
  <si>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</si>
  <si>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</si>
  <si>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</si>
  <si>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</si>
  <si>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</si>
  <si>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</si>
  <si>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</si>
  <si>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</si>
  <si>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</si>
  <si>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</si>
  <si>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</si>
  <si>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</si>
  <si>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</si>
  <si>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</si>
  <si>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</si>
  <si>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</si>
  <si>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</si>
  <si>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</si>
  <si>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</si>
  <si>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</si>
  <si>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</si>
  <si>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</si>
  <si>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</si>
  <si>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</si>
  <si>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</si>
  <si>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</si>
  <si>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</si>
  <si>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</si>
  <si>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</si>
  <si>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</si>
  <si>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</si>
  <si>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</si>
  <si>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</si>
  <si>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</si>
  <si>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</si>
  <si>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</si>
  <si>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</si>
  <si>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</si>
  <si>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</si>
  <si>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</si>
  <si>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</si>
  <si>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</si>
  <si>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</si>
  <si>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</si>
  <si>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</si>
  <si>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</si>
  <si>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</si>
  <si>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</si>
  <si>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</si>
  <si>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</si>
  <si>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</si>
  <si>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</si>
  <si>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</si>
  <si>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</si>
  <si>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</si>
  <si>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</si>
  <si>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</si>
  <si>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</si>
  <si>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</si>
  <si>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</si>
  <si>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</si>
  <si>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</si>
  <si>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</si>
  <si>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</si>
  <si>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</si>
  <si>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</si>
  <si>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</si>
  <si>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</si>
  <si>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</si>
  <si>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</si>
  <si>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</si>
  <si>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</si>
  <si>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</si>
  <si>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</si>
  <si>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</si>
  <si>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</si>
  <si>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</si>
  <si>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</si>
  <si>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</si>
  <si>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</si>
  <si>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</si>
  <si>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</si>
  <si>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</si>
  <si>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</si>
  <si>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</si>
  <si>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</si>
  <si>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</si>
  <si>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</si>
  <si>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</si>
  <si>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</si>
  <si>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</si>
  <si>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</si>
  <si>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</si>
  <si>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</si>
  <si>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≤ Ø50 mm</t>
  </si>
  <si>
    <t>2014</t>
  </si>
  <si>
    <t>75</t>
  </si>
  <si>
    <t>Stik på ledningsnet, Konstruktioner</t>
  </si>
  <si>
    <t>Stik på ledningsnet, Mek./EL</t>
  </si>
  <si>
    <t>Ø 50mm &lt; Ledningsnet ≤ Ø110 mm</t>
  </si>
  <si>
    <t>Ventiler på Ø 50mm &lt; Ledningsnet ≤ Ø110 mm</t>
  </si>
  <si>
    <t>Hegn</t>
  </si>
  <si>
    <t>15</t>
  </si>
  <si>
    <t>Afregningsmålere, elektroniske ≤ Ø 110mm (Qn 10)</t>
  </si>
  <si>
    <t>10</t>
  </si>
  <si>
    <t xml:space="preserve">Afregningsmålere, mekaniske </t>
  </si>
  <si>
    <t>8</t>
  </si>
  <si>
    <t>Ø110 mm &lt; Ledningsnet ≤ Ø 250 mm</t>
  </si>
  <si>
    <t>SMS-tjeneste</t>
  </si>
  <si>
    <t>SRO-brønd/kvarterbrønd/sektionsbrønd, Konstruktioner</t>
  </si>
  <si>
    <t>SRO-brønd/kvarterbrønd/sektionsbrønd, Mek./EL</t>
  </si>
  <si>
    <t>SRO-brønd/kvarterbrønd/sektionsbrønd, SRO</t>
  </si>
  <si>
    <t>Boring (inkl. etablering, forerør, filter og prøvepumpning)</t>
  </si>
  <si>
    <t>Råvandsstation komplet montering og boringshus/tørbrønd</t>
  </si>
  <si>
    <t>Elanlæg</t>
  </si>
  <si>
    <t>Ventiler på ledningsnet ≤ Ø50 mm</t>
  </si>
  <si>
    <t>Beluftningsanlæg, iltningstrappe, Kontruktioner</t>
  </si>
  <si>
    <t>Beluftningsanlæg, iltningstrappe, Mek./EL</t>
  </si>
  <si>
    <t>Filteranlæg, åbne filtre, enkelt filtrering, Kontruktioner</t>
  </si>
  <si>
    <t>Elanlæg - vandværk</t>
  </si>
  <si>
    <t>Etageareal vandbehandlingsbygning</t>
  </si>
  <si>
    <t>Udpumpningsanlæg, rentvandspumper på vandværk</t>
  </si>
  <si>
    <t xml:space="preserve">Grundvandsbeskyttelse, Vedligeholdelse af boringsnære områder </t>
  </si>
  <si>
    <t xml:space="preserve">Grundvandsbeskyttelse, Kompensation </t>
  </si>
  <si>
    <t>Tillæg for afgift for ledningsført vand i 2016</t>
  </si>
  <si>
    <t>Afgift for ledningsført vand</t>
  </si>
  <si>
    <t>Langeland Vand ApS</t>
  </si>
  <si>
    <t>V117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</si>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</sst>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Langeland Vand ApS</v>
      </c>
      <c r="B1" s="56"/>
      <c r="C1" s="56"/>
      <c r="D1" s="56"/>
      <c r="E1" s="56"/>
    </row>
    <row r="2" spans="1:5" x14ac:dyDescent="0.25">
      <c r="A2" s="220" t="str">
        <f>'1. Forside'!A2</f>
        <v>V117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194</v>
      </c>
      <c r="C7" s="51">
        <v>22000</v>
      </c>
      <c r="D7" s="190" t="s">
        <v>0</v>
      </c>
      <c r="E7" s="56"/>
    </row>
    <row r="8" spans="1:5" x14ac:dyDescent="0.25">
      <c r="A8" s="56"/>
      <c r="B8" s="212" t="s">
        <v>208</v>
      </c>
      <c r="C8" s="51">
        <v>50000</v>
      </c>
      <c r="D8" s="190" t="s">
        <v>0</v>
      </c>
      <c r="E8" s="56"/>
    </row>
    <row r="9" spans="1:5" x14ac:dyDescent="0.25">
      <c r="A9" s="56"/>
      <c r="B9" s="212" t="s">
        <v>209</v>
      </c>
      <c r="C9" s="51">
        <v>8000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80000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310642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390000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-79358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Langeland Vand ApS</v>
      </c>
      <c r="B1" s="26"/>
      <c r="C1" s="26"/>
      <c r="D1" s="26"/>
      <c r="E1" s="26"/>
    </row>
    <row r="2" spans="1:5" x14ac:dyDescent="0.25">
      <c r="A2" s="221" t="str">
        <f>'1. Forside'!A2</f>
        <v>V117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86000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-69000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-96163.78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46480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-142643.78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Langeland Vand ApS</v>
      </c>
      <c r="B1" s="26"/>
      <c r="C1" s="26"/>
      <c r="D1" s="26"/>
      <c r="E1" s="26"/>
    </row>
    <row r="2" spans="1:5" x14ac:dyDescent="0.25">
      <c r="A2" s="221" t="str">
        <f>'1. Forside'!A2</f>
        <v>V117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-11498918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-5649124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-5849794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-1169958.8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Langeland Vand ApS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14702573.38941196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3643033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432757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-9856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588390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4654324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219523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106350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325873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731141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-53751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-2517553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-248688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-136693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-2956685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2754653</v>
      </c>
      <c r="D27" s="79" t="s">
        <v>0</v>
      </c>
      <c r="E27" s="10">
        <f>IF(C27&lt;0,0,-C27)</f>
        <v>-2754653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333564</v>
      </c>
      <c r="D31" s="79" t="s">
        <v>0</v>
      </c>
      <c r="E31" s="10">
        <f>-C31</f>
        <v>-333564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10047880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10047880</v>
      </c>
      <c r="D36" s="79" t="s">
        <v>0</v>
      </c>
      <c r="E36" s="10">
        <f>-C36</f>
        <v>-10047880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1566476.3894119598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Langeland Vand ApS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727361.5</v>
      </c>
      <c r="F7" s="222" t="s">
        <v>0</v>
      </c>
      <c r="G7" s="223">
        <v>731141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731141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727361.5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Langeland Vand ApS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4914089.1846420802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-18673.538901639906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-49509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4845906.6457404401</v>
      </c>
      <c r="D13" s="79" t="s">
        <v>0</v>
      </c>
      <c r="E13" s="6">
        <f>C13</f>
        <v>4845906.6457404401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3485011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214</v>
      </c>
      <c r="C16" s="14">
        <f>'6. Gennemførte investeringer'!F40</f>
        <v>1398271.7333333334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137429.30000000028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investeringer'!F49</f>
        <v>243366.66666666669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5264078.7</v>
      </c>
      <c r="D19" s="79" t="s">
        <v>0</v>
      </c>
      <c r="E19" s="8">
        <f>C19</f>
        <v>5264078.7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4708130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32500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-15033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80000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-79358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-69000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-142643.78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4547595.22</v>
      </c>
      <c r="D29" s="79" t="s">
        <v>0</v>
      </c>
      <c r="E29" s="6">
        <f>C29</f>
        <v>4547595.22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-1169958.8</v>
      </c>
      <c r="D31" s="79" t="s">
        <v>0</v>
      </c>
      <c r="E31" s="10">
        <f>C31</f>
        <v>-1169958.8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1566476.3894119598</v>
      </c>
      <c r="D33" s="79" t="s">
        <v>0</v>
      </c>
      <c r="E33" s="12">
        <f>C33</f>
        <v>1566476.3894119598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15054098.155152399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773636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19.458890427995076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13.373173113909383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Langeland Vand ApS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4914089.1846420802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4914089.1846420802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4914089.1846420802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-18673.538901639906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Langeland Vand ApS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3963212.9274138375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4895415.6457404401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4914089.1846420802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198037.79414107584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49509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Langeland Vand ApS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149155215.06883031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3485011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3485011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1"/>
  <sheetViews>
    <sheetView view="pageLayout" topLeftCell="A13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Langeland Vand ApS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40061</v>
      </c>
      <c r="F8" s="34">
        <f t="shared" ref="F8" si="0">E8/D8</f>
        <v>534.14666666666665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60396</v>
      </c>
      <c r="F9" s="34">
        <f t="shared" ref="F9:F37" si="1">E9/D9</f>
        <v>805.28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182</v>
      </c>
      <c r="E10" s="32">
        <v>112668</v>
      </c>
      <c r="F10" s="34">
        <f t="shared" si="1"/>
        <v>1502.24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181</v>
      </c>
      <c r="D11" s="31" t="s">
        <v>182</v>
      </c>
      <c r="E11" s="32">
        <v>760293</v>
      </c>
      <c r="F11" s="34">
        <f t="shared" si="1"/>
        <v>10137.24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181</v>
      </c>
      <c r="D12" s="31" t="s">
        <v>182</v>
      </c>
      <c r="E12" s="32">
        <v>14370</v>
      </c>
      <c r="F12" s="34">
        <f t="shared" si="1"/>
        <v>191.6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 t="s">
        <v>181</v>
      </c>
      <c r="D13" s="31" t="s">
        <v>188</v>
      </c>
      <c r="E13" s="32">
        <v>729168</v>
      </c>
      <c r="F13" s="34">
        <f t="shared" si="1"/>
        <v>48611.199999999997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 t="s">
        <v>181</v>
      </c>
      <c r="D14" s="31" t="s">
        <v>190</v>
      </c>
      <c r="E14" s="32">
        <v>3118751</v>
      </c>
      <c r="F14" s="34">
        <f t="shared" si="1"/>
        <v>311875.09999999998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 t="s">
        <v>181</v>
      </c>
      <c r="D15" s="31" t="s">
        <v>192</v>
      </c>
      <c r="E15" s="32">
        <v>450</v>
      </c>
      <c r="F15" s="34">
        <f t="shared" si="1"/>
        <v>56.25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 t="s">
        <v>181</v>
      </c>
      <c r="D16" s="31" t="s">
        <v>182</v>
      </c>
      <c r="E16" s="32">
        <v>140759</v>
      </c>
      <c r="F16" s="34">
        <f t="shared" si="1"/>
        <v>1876.7866666666666</v>
      </c>
      <c r="G16" s="35" t="s">
        <v>0</v>
      </c>
      <c r="H16" s="26"/>
    </row>
    <row r="17" spans="1:8" s="148" customFormat="1" x14ac:dyDescent="0.25">
      <c r="A17" s="26"/>
      <c r="B17" s="29" t="s">
        <v>184</v>
      </c>
      <c r="C17" s="30" t="s">
        <v>181</v>
      </c>
      <c r="D17" s="31" t="s">
        <v>182</v>
      </c>
      <c r="E17" s="32">
        <v>140759</v>
      </c>
      <c r="F17" s="34">
        <f t="shared" si="1"/>
        <v>1876.7866666666666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 t="s">
        <v>181</v>
      </c>
      <c r="D18" s="31" t="s">
        <v>182</v>
      </c>
      <c r="E18" s="32">
        <v>56320</v>
      </c>
      <c r="F18" s="34">
        <f t="shared" si="1"/>
        <v>750.93333333333328</v>
      </c>
      <c r="G18" s="35" t="s">
        <v>0</v>
      </c>
      <c r="H18" s="26"/>
    </row>
    <row r="19" spans="1:8" s="148" customFormat="1" x14ac:dyDescent="0.25">
      <c r="A19" s="26"/>
      <c r="B19" s="29" t="s">
        <v>184</v>
      </c>
      <c r="C19" s="30" t="s">
        <v>181</v>
      </c>
      <c r="D19" s="31" t="s">
        <v>182</v>
      </c>
      <c r="E19" s="32">
        <v>56320</v>
      </c>
      <c r="F19" s="34">
        <f t="shared" si="1"/>
        <v>750.93333333333328</v>
      </c>
      <c r="G19" s="35" t="s">
        <v>0</v>
      </c>
      <c r="H19" s="26"/>
    </row>
    <row r="20" spans="1:8" s="148" customFormat="1" x14ac:dyDescent="0.25">
      <c r="A20" s="26"/>
      <c r="B20" s="29" t="s">
        <v>185</v>
      </c>
      <c r="C20" s="30" t="s">
        <v>181</v>
      </c>
      <c r="D20" s="31" t="s">
        <v>182</v>
      </c>
      <c r="E20" s="32">
        <v>578676</v>
      </c>
      <c r="F20" s="34">
        <f t="shared" si="1"/>
        <v>7715.68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 t="s">
        <v>181</v>
      </c>
      <c r="D21" s="31" t="s">
        <v>182</v>
      </c>
      <c r="E21" s="32">
        <v>233963</v>
      </c>
      <c r="F21" s="34">
        <f t="shared" si="1"/>
        <v>3119.5066666666667</v>
      </c>
      <c r="G21" s="35" t="s">
        <v>0</v>
      </c>
      <c r="H21" s="26"/>
    </row>
    <row r="22" spans="1:8" s="148" customFormat="1" x14ac:dyDescent="0.25">
      <c r="A22" s="26"/>
      <c r="B22" s="29" t="s">
        <v>184</v>
      </c>
      <c r="C22" s="30" t="s">
        <v>181</v>
      </c>
      <c r="D22" s="31" t="s">
        <v>182</v>
      </c>
      <c r="E22" s="32">
        <v>233963</v>
      </c>
      <c r="F22" s="34">
        <f t="shared" si="1"/>
        <v>3119.5066666666667</v>
      </c>
      <c r="G22" s="35" t="s">
        <v>0</v>
      </c>
      <c r="H22" s="26"/>
    </row>
    <row r="23" spans="1:8" s="148" customFormat="1" x14ac:dyDescent="0.25">
      <c r="A23" s="26"/>
      <c r="B23" s="29" t="s">
        <v>185</v>
      </c>
      <c r="C23" s="30" t="s">
        <v>181</v>
      </c>
      <c r="D23" s="31" t="s">
        <v>182</v>
      </c>
      <c r="E23" s="32">
        <v>216714</v>
      </c>
      <c r="F23" s="34">
        <f t="shared" si="1"/>
        <v>2889.52</v>
      </c>
      <c r="G23" s="35" t="s">
        <v>0</v>
      </c>
      <c r="H23" s="26"/>
    </row>
    <row r="24" spans="1:8" s="148" customFormat="1" x14ac:dyDescent="0.25">
      <c r="A24" s="26"/>
      <c r="B24" s="29" t="s">
        <v>180</v>
      </c>
      <c r="C24" s="30" t="s">
        <v>181</v>
      </c>
      <c r="D24" s="31" t="s">
        <v>182</v>
      </c>
      <c r="E24" s="32">
        <v>4283</v>
      </c>
      <c r="F24" s="34">
        <f t="shared" si="1"/>
        <v>57.106666666666669</v>
      </c>
      <c r="G24" s="35" t="s">
        <v>0</v>
      </c>
      <c r="H24" s="26"/>
    </row>
    <row r="25" spans="1:8" s="148" customFormat="1" x14ac:dyDescent="0.25">
      <c r="A25" s="26"/>
      <c r="B25" s="29" t="s">
        <v>183</v>
      </c>
      <c r="C25" s="30" t="s">
        <v>181</v>
      </c>
      <c r="D25" s="31" t="s">
        <v>182</v>
      </c>
      <c r="E25" s="32">
        <v>24888</v>
      </c>
      <c r="F25" s="34">
        <f t="shared" si="1"/>
        <v>331.84</v>
      </c>
      <c r="G25" s="35" t="s">
        <v>0</v>
      </c>
      <c r="H25" s="26"/>
    </row>
    <row r="26" spans="1:8" s="148" customFormat="1" x14ac:dyDescent="0.25">
      <c r="A26" s="26"/>
      <c r="B26" s="29" t="s">
        <v>184</v>
      </c>
      <c r="C26" s="30" t="s">
        <v>181</v>
      </c>
      <c r="D26" s="31" t="s">
        <v>182</v>
      </c>
      <c r="E26" s="32">
        <v>24888</v>
      </c>
      <c r="F26" s="34">
        <f t="shared" si="1"/>
        <v>331.84</v>
      </c>
      <c r="G26" s="35" t="s">
        <v>0</v>
      </c>
      <c r="H26" s="26"/>
    </row>
    <row r="27" spans="1:8" s="148" customFormat="1" x14ac:dyDescent="0.25">
      <c r="A27" s="26"/>
      <c r="B27" s="29" t="s">
        <v>186</v>
      </c>
      <c r="C27" s="30" t="s">
        <v>181</v>
      </c>
      <c r="D27" s="31" t="s">
        <v>182</v>
      </c>
      <c r="E27" s="32">
        <v>6574</v>
      </c>
      <c r="F27" s="34">
        <f t="shared" si="1"/>
        <v>87.653333333333336</v>
      </c>
      <c r="G27" s="35" t="s">
        <v>0</v>
      </c>
      <c r="H27" s="26"/>
    </row>
    <row r="28" spans="1:8" s="148" customFormat="1" x14ac:dyDescent="0.25">
      <c r="A28" s="26"/>
      <c r="B28" s="29" t="s">
        <v>180</v>
      </c>
      <c r="C28" s="30" t="s">
        <v>181</v>
      </c>
      <c r="D28" s="31" t="s">
        <v>182</v>
      </c>
      <c r="E28" s="32">
        <v>35488</v>
      </c>
      <c r="F28" s="34">
        <f t="shared" si="1"/>
        <v>473.17333333333335</v>
      </c>
      <c r="G28" s="35" t="s">
        <v>0</v>
      </c>
      <c r="H28" s="26"/>
    </row>
    <row r="29" spans="1:8" s="148" customFormat="1" x14ac:dyDescent="0.25">
      <c r="A29" s="26"/>
      <c r="B29" s="29" t="s">
        <v>185</v>
      </c>
      <c r="C29" s="30" t="s">
        <v>181</v>
      </c>
      <c r="D29" s="31" t="s">
        <v>182</v>
      </c>
      <c r="E29" s="32">
        <v>182218</v>
      </c>
      <c r="F29" s="34">
        <f t="shared" si="1"/>
        <v>2429.5733333333333</v>
      </c>
      <c r="G29" s="35" t="s">
        <v>0</v>
      </c>
      <c r="H29" s="26"/>
    </row>
    <row r="30" spans="1:8" s="148" customFormat="1" x14ac:dyDescent="0.25">
      <c r="A30" s="26"/>
      <c r="B30" s="29" t="s">
        <v>183</v>
      </c>
      <c r="C30" s="30" t="s">
        <v>181</v>
      </c>
      <c r="D30" s="31" t="s">
        <v>182</v>
      </c>
      <c r="E30" s="32">
        <v>39915</v>
      </c>
      <c r="F30" s="34">
        <f t="shared" si="1"/>
        <v>532.20000000000005</v>
      </c>
      <c r="G30" s="35" t="s">
        <v>0</v>
      </c>
      <c r="H30" s="26"/>
    </row>
    <row r="31" spans="1:8" s="148" customFormat="1" x14ac:dyDescent="0.25">
      <c r="A31" s="26"/>
      <c r="B31" s="29" t="s">
        <v>184</v>
      </c>
      <c r="C31" s="30" t="s">
        <v>181</v>
      </c>
      <c r="D31" s="31" t="s">
        <v>182</v>
      </c>
      <c r="E31" s="32">
        <v>39915</v>
      </c>
      <c r="F31" s="34">
        <f t="shared" si="1"/>
        <v>532.20000000000005</v>
      </c>
      <c r="G31" s="35" t="s">
        <v>0</v>
      </c>
      <c r="H31" s="26"/>
    </row>
    <row r="32" spans="1:8" s="148" customFormat="1" x14ac:dyDescent="0.25">
      <c r="A32" s="26"/>
      <c r="B32" s="29" t="s">
        <v>186</v>
      </c>
      <c r="C32" s="30" t="s">
        <v>181</v>
      </c>
      <c r="D32" s="31" t="s">
        <v>182</v>
      </c>
      <c r="E32" s="32">
        <v>71169</v>
      </c>
      <c r="F32" s="34">
        <f t="shared" si="1"/>
        <v>948.92</v>
      </c>
      <c r="G32" s="35" t="s">
        <v>0</v>
      </c>
      <c r="H32" s="26"/>
    </row>
    <row r="33" spans="1:8" s="148" customFormat="1" x14ac:dyDescent="0.25">
      <c r="A33" s="26"/>
      <c r="B33" s="29" t="s">
        <v>193</v>
      </c>
      <c r="C33" s="30" t="s">
        <v>181</v>
      </c>
      <c r="D33" s="31" t="s">
        <v>182</v>
      </c>
      <c r="E33" s="32">
        <v>15913</v>
      </c>
      <c r="F33" s="34">
        <f t="shared" si="1"/>
        <v>212.17333333333335</v>
      </c>
      <c r="G33" s="35" t="s">
        <v>0</v>
      </c>
      <c r="H33" s="26"/>
    </row>
    <row r="34" spans="1:8" s="148" customFormat="1" x14ac:dyDescent="0.25">
      <c r="A34" s="26"/>
      <c r="B34" s="29" t="s">
        <v>185</v>
      </c>
      <c r="C34" s="30" t="s">
        <v>181</v>
      </c>
      <c r="D34" s="31" t="s">
        <v>182</v>
      </c>
      <c r="E34" s="32">
        <v>237173</v>
      </c>
      <c r="F34" s="34">
        <f t="shared" si="1"/>
        <v>3162.3066666666668</v>
      </c>
      <c r="G34" s="35" t="s">
        <v>0</v>
      </c>
      <c r="H34" s="26"/>
    </row>
    <row r="35" spans="1:8" s="148" customFormat="1" x14ac:dyDescent="0.25">
      <c r="A35" s="26"/>
      <c r="B35" s="29" t="s">
        <v>183</v>
      </c>
      <c r="C35" s="30" t="s">
        <v>181</v>
      </c>
      <c r="D35" s="31" t="s">
        <v>182</v>
      </c>
      <c r="E35" s="32">
        <v>21416</v>
      </c>
      <c r="F35" s="34">
        <f t="shared" si="1"/>
        <v>285.54666666666668</v>
      </c>
      <c r="G35" s="35" t="s">
        <v>0</v>
      </c>
      <c r="H35" s="26"/>
    </row>
    <row r="36" spans="1:8" s="148" customFormat="1" x14ac:dyDescent="0.25">
      <c r="A36" s="26"/>
      <c r="B36" s="29" t="s">
        <v>184</v>
      </c>
      <c r="C36" s="30" t="s">
        <v>181</v>
      </c>
      <c r="D36" s="31" t="s">
        <v>182</v>
      </c>
      <c r="E36" s="32">
        <v>21416</v>
      </c>
      <c r="F36" s="34">
        <f t="shared" si="1"/>
        <v>285.54666666666668</v>
      </c>
      <c r="G36" s="35" t="s">
        <v>0</v>
      </c>
      <c r="H36" s="26"/>
    </row>
    <row r="37" spans="1:8" s="148" customFormat="1" x14ac:dyDescent="0.25">
      <c r="A37" s="26"/>
      <c r="B37" s="29" t="s">
        <v>186</v>
      </c>
      <c r="C37" s="30" t="s">
        <v>181</v>
      </c>
      <c r="D37" s="31" t="s">
        <v>182</v>
      </c>
      <c r="E37" s="32">
        <v>42427</v>
      </c>
      <c r="F37" s="34">
        <f t="shared" si="1"/>
        <v>565.69333333333338</v>
      </c>
      <c r="G37" s="35" t="s">
        <v>0</v>
      </c>
      <c r="H37" s="26"/>
    </row>
    <row r="38" spans="1:8" s="148" customFormat="1" x14ac:dyDescent="0.25">
      <c r="A38" s="26"/>
      <c r="B38" s="23" t="s">
        <v>71</v>
      </c>
      <c r="C38" s="158"/>
      <c r="D38" s="158"/>
      <c r="E38" s="158"/>
      <c r="F38" s="36">
        <f>SUM(F8:F37)</f>
        <v>406048.48333333345</v>
      </c>
      <c r="G38" s="37" t="s">
        <v>0</v>
      </c>
      <c r="H38" s="26"/>
    </row>
    <row r="39" spans="1:8" s="148" customFormat="1" x14ac:dyDescent="0.25">
      <c r="A39" s="26"/>
      <c r="B39" s="107" t="s">
        <v>132</v>
      </c>
      <c r="C39" s="159"/>
      <c r="D39" s="159"/>
      <c r="E39" s="159"/>
      <c r="F39" s="66">
        <v>992223.24999999988</v>
      </c>
      <c r="G39" s="37" t="s">
        <v>0</v>
      </c>
      <c r="H39" s="26"/>
    </row>
    <row r="40" spans="1:8" s="148" customFormat="1" x14ac:dyDescent="0.25">
      <c r="A40" s="26"/>
      <c r="B40" s="39" t="s">
        <v>68</v>
      </c>
      <c r="C40" s="160"/>
      <c r="D40" s="160"/>
      <c r="E40" s="161"/>
      <c r="F40" s="38">
        <f>F38+F39</f>
        <v>1398271.7333333334</v>
      </c>
      <c r="G40" s="38" t="s">
        <v>0</v>
      </c>
      <c r="H40" s="26"/>
    </row>
    <row r="41" spans="1:8" s="148" customFormat="1" x14ac:dyDescent="0.25">
      <c r="A41" s="26"/>
      <c r="B41" s="26"/>
      <c r="C41" s="26"/>
      <c r="D41" s="26"/>
      <c r="E41" s="26"/>
      <c r="F41" s="26"/>
      <c r="G41" s="26"/>
      <c r="H41" s="26"/>
    </row>
    <row r="42" spans="1:8" s="148" customFormat="1" x14ac:dyDescent="0.25">
      <c r="A42" s="26"/>
      <c r="B42" s="26"/>
      <c r="C42" s="26"/>
      <c r="D42" s="26"/>
      <c r="E42" s="26"/>
      <c r="F42" s="26"/>
      <c r="G42" s="26"/>
      <c r="H42" s="26"/>
    </row>
    <row r="43" spans="1:8" s="148" customFormat="1" x14ac:dyDescent="0.25">
      <c r="A43" s="26"/>
      <c r="B43" s="26"/>
      <c r="C43" s="26"/>
      <c r="D43" s="26"/>
      <c r="E43" s="26"/>
      <c r="F43" s="26"/>
      <c r="G43" s="26"/>
      <c r="H43" s="26"/>
    </row>
    <row r="44" spans="1:8" s="148" customFormat="1" hidden="1" x14ac:dyDescent="0.25"/>
    <row r="45" spans="1:8" s="148" customFormat="1" hidden="1" x14ac:dyDescent="0.25"/>
    <row r="46" spans="1:8" s="148" customFormat="1" hidden="1" x14ac:dyDescent="0.25"/>
    <row r="47" spans="1:8" s="148" customFormat="1" ht="14.45" hidden="1" customHeight="1" x14ac:dyDescent="0.25"/>
    <row r="48" spans="1:8" s="148" customFormat="1" ht="14.45" hidden="1" customHeight="1" x14ac:dyDescent="0.25"/>
    <row r="49" s="148" customFormat="1" ht="15" hidden="1" customHeight="1" x14ac:dyDescent="0.25"/>
    <row r="50" s="148" customFormat="1" ht="15" hidden="1" customHeight="1" x14ac:dyDescent="0.25"/>
    <row r="51" s="148" customFormat="1" ht="15" hidden="1" customHeight="1" x14ac:dyDescent="0.25"/>
    <row r="52" s="148" customFormat="1" ht="15" hidden="1" customHeight="1" x14ac:dyDescent="0.25"/>
    <row r="53" s="148" customFormat="1" ht="15" hidden="1" customHeight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Langeland Vand ApS</v>
      </c>
      <c r="B1" s="162"/>
      <c r="C1" s="162"/>
      <c r="D1" s="162"/>
      <c r="E1" s="162"/>
    </row>
    <row r="2" spans="1:5" x14ac:dyDescent="0.25">
      <c r="A2" s="1" t="str">
        <f>'1. Forside'!A2</f>
        <v>V117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241601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433066.66666666663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investeringer'!F38</f>
        <v>406048.48333333345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137429.30000000028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60"/>
  <sheetViews>
    <sheetView view="pageLayout" topLeftCell="A19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Langeland Vand ApS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189</v>
      </c>
      <c r="C8" s="30">
        <v>2015</v>
      </c>
      <c r="D8" s="31">
        <v>10</v>
      </c>
      <c r="E8" s="32">
        <v>1200000</v>
      </c>
      <c r="F8" s="45">
        <f>E8/D8</f>
        <v>120000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2015</v>
      </c>
      <c r="D9" s="31">
        <v>75</v>
      </c>
      <c r="E9" s="32">
        <v>150000</v>
      </c>
      <c r="F9" s="45">
        <f t="shared" ref="F9:F46" si="0">E9/D9</f>
        <v>2000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>
        <v>2015</v>
      </c>
      <c r="D10" s="31">
        <v>75</v>
      </c>
      <c r="E10" s="32">
        <v>150000</v>
      </c>
      <c r="F10" s="45">
        <f t="shared" si="0"/>
        <v>2000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75</v>
      </c>
      <c r="E11" s="32">
        <v>25000</v>
      </c>
      <c r="F11" s="45">
        <f t="shared" si="0"/>
        <v>333.33333333333331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2015</v>
      </c>
      <c r="D12" s="31">
        <v>75</v>
      </c>
      <c r="E12" s="32">
        <v>25000</v>
      </c>
      <c r="F12" s="45">
        <f t="shared" si="0"/>
        <v>333.33333333333331</v>
      </c>
      <c r="G12" s="35" t="s">
        <v>0</v>
      </c>
      <c r="H12" s="26"/>
    </row>
    <row r="13" spans="1:8" s="148" customFormat="1" x14ac:dyDescent="0.25">
      <c r="A13" s="26"/>
      <c r="B13" s="29" t="s">
        <v>195</v>
      </c>
      <c r="C13" s="30">
        <v>2015</v>
      </c>
      <c r="D13" s="31">
        <v>50</v>
      </c>
      <c r="E13" s="32">
        <v>90000</v>
      </c>
      <c r="F13" s="45">
        <f t="shared" si="0"/>
        <v>1800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>
        <v>2015</v>
      </c>
      <c r="D14" s="31">
        <v>15</v>
      </c>
      <c r="E14" s="32">
        <v>105000</v>
      </c>
      <c r="F14" s="45">
        <f t="shared" si="0"/>
        <v>7000</v>
      </c>
      <c r="G14" s="35" t="s">
        <v>0</v>
      </c>
      <c r="H14" s="26"/>
    </row>
    <row r="15" spans="1:8" s="148" customFormat="1" x14ac:dyDescent="0.25">
      <c r="A15" s="26"/>
      <c r="B15" s="29" t="s">
        <v>197</v>
      </c>
      <c r="C15" s="30">
        <v>2015</v>
      </c>
      <c r="D15" s="31">
        <v>10</v>
      </c>
      <c r="E15" s="32">
        <v>70000</v>
      </c>
      <c r="F15" s="45">
        <f t="shared" si="0"/>
        <v>7000</v>
      </c>
      <c r="G15" s="35" t="s">
        <v>0</v>
      </c>
      <c r="H15" s="26"/>
    </row>
    <row r="16" spans="1:8" s="148" customFormat="1" x14ac:dyDescent="0.25">
      <c r="A16" s="26"/>
      <c r="B16" s="29" t="s">
        <v>186</v>
      </c>
      <c r="C16" s="30">
        <v>2015</v>
      </c>
      <c r="D16" s="31">
        <v>75</v>
      </c>
      <c r="E16" s="32">
        <v>55000</v>
      </c>
      <c r="F16" s="45">
        <f t="shared" si="0"/>
        <v>733.33333333333337</v>
      </c>
      <c r="G16" s="35" t="s">
        <v>0</v>
      </c>
      <c r="H16" s="26"/>
    </row>
    <row r="17" spans="1:8" s="148" customFormat="1" x14ac:dyDescent="0.25">
      <c r="A17" s="26"/>
      <c r="B17" s="29" t="s">
        <v>185</v>
      </c>
      <c r="C17" s="30">
        <v>2015</v>
      </c>
      <c r="D17" s="31">
        <v>75</v>
      </c>
      <c r="E17" s="32">
        <v>600000</v>
      </c>
      <c r="F17" s="45">
        <f t="shared" si="0"/>
        <v>8000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>
        <v>2015</v>
      </c>
      <c r="D18" s="31">
        <v>75</v>
      </c>
      <c r="E18" s="32">
        <v>250000</v>
      </c>
      <c r="F18" s="45">
        <f t="shared" si="0"/>
        <v>3333.3333333333335</v>
      </c>
      <c r="G18" s="35" t="s">
        <v>0</v>
      </c>
      <c r="H18" s="26"/>
    </row>
    <row r="19" spans="1:8" s="148" customFormat="1" x14ac:dyDescent="0.25">
      <c r="A19" s="26"/>
      <c r="B19" s="29" t="s">
        <v>184</v>
      </c>
      <c r="C19" s="30">
        <v>2015</v>
      </c>
      <c r="D19" s="31">
        <v>75</v>
      </c>
      <c r="E19" s="32">
        <v>375000</v>
      </c>
      <c r="F19" s="45">
        <f t="shared" si="0"/>
        <v>5000</v>
      </c>
      <c r="G19" s="35" t="s">
        <v>0</v>
      </c>
      <c r="H19" s="26"/>
    </row>
    <row r="20" spans="1:8" s="148" customFormat="1" x14ac:dyDescent="0.25">
      <c r="A20" s="26"/>
      <c r="B20" s="29" t="s">
        <v>186</v>
      </c>
      <c r="C20" s="30">
        <v>2015</v>
      </c>
      <c r="D20" s="31">
        <v>75</v>
      </c>
      <c r="E20" s="32">
        <v>50000</v>
      </c>
      <c r="F20" s="45">
        <f t="shared" si="0"/>
        <v>666.66666666666663</v>
      </c>
      <c r="G20" s="35" t="s">
        <v>0</v>
      </c>
      <c r="H20" s="26"/>
    </row>
    <row r="21" spans="1:8" s="148" customFormat="1" x14ac:dyDescent="0.25">
      <c r="A21" s="26"/>
      <c r="B21" s="29" t="s">
        <v>198</v>
      </c>
      <c r="C21" s="30">
        <v>2015</v>
      </c>
      <c r="D21" s="31">
        <v>30</v>
      </c>
      <c r="E21" s="32">
        <v>450000</v>
      </c>
      <c r="F21" s="45">
        <f t="shared" si="0"/>
        <v>15000</v>
      </c>
      <c r="G21" s="35" t="s">
        <v>0</v>
      </c>
      <c r="H21" s="26"/>
    </row>
    <row r="22" spans="1:8" s="148" customFormat="1" x14ac:dyDescent="0.25">
      <c r="A22" s="26"/>
      <c r="B22" s="29" t="s">
        <v>199</v>
      </c>
      <c r="C22" s="30">
        <v>2015</v>
      </c>
      <c r="D22" s="31">
        <v>30</v>
      </c>
      <c r="E22" s="32">
        <v>150000</v>
      </c>
      <c r="F22" s="45">
        <f t="shared" si="0"/>
        <v>5000</v>
      </c>
      <c r="G22" s="35" t="s">
        <v>0</v>
      </c>
      <c r="H22" s="26"/>
    </row>
    <row r="23" spans="1:8" s="148" customFormat="1" x14ac:dyDescent="0.25">
      <c r="A23" s="26"/>
      <c r="B23" s="29" t="s">
        <v>200</v>
      </c>
      <c r="C23" s="30">
        <v>2015</v>
      </c>
      <c r="D23" s="31">
        <v>20</v>
      </c>
      <c r="E23" s="32">
        <v>100000</v>
      </c>
      <c r="F23" s="45">
        <f t="shared" si="0"/>
        <v>5000</v>
      </c>
      <c r="G23" s="35" t="s">
        <v>0</v>
      </c>
      <c r="H23" s="26"/>
    </row>
    <row r="24" spans="1:8" s="148" customFormat="1" x14ac:dyDescent="0.25">
      <c r="A24" s="26"/>
      <c r="B24" s="29" t="s">
        <v>201</v>
      </c>
      <c r="C24" s="30">
        <v>2015</v>
      </c>
      <c r="D24" s="31">
        <v>75</v>
      </c>
      <c r="E24" s="32">
        <v>100000</v>
      </c>
      <c r="F24" s="45">
        <f t="shared" si="0"/>
        <v>1333.3333333333333</v>
      </c>
      <c r="G24" s="35" t="s">
        <v>0</v>
      </c>
      <c r="H24" s="26"/>
    </row>
    <row r="25" spans="1:8" s="148" customFormat="1" x14ac:dyDescent="0.25">
      <c r="A25" s="26"/>
      <c r="B25" s="29" t="s">
        <v>202</v>
      </c>
      <c r="C25" s="30">
        <v>2015</v>
      </c>
      <c r="D25" s="31">
        <v>50</v>
      </c>
      <c r="E25" s="32">
        <v>75000</v>
      </c>
      <c r="F25" s="45">
        <f t="shared" si="0"/>
        <v>1500</v>
      </c>
      <c r="G25" s="35" t="s">
        <v>0</v>
      </c>
      <c r="H25" s="26"/>
    </row>
    <row r="26" spans="1:8" s="148" customFormat="1" x14ac:dyDescent="0.25">
      <c r="A26" s="26"/>
      <c r="B26" s="29" t="s">
        <v>203</v>
      </c>
      <c r="C26" s="30">
        <v>2015</v>
      </c>
      <c r="D26" s="31">
        <v>25</v>
      </c>
      <c r="E26" s="32">
        <v>75000</v>
      </c>
      <c r="F26" s="45">
        <f t="shared" si="0"/>
        <v>3000</v>
      </c>
      <c r="G26" s="35" t="s">
        <v>0</v>
      </c>
      <c r="H26" s="26"/>
    </row>
    <row r="27" spans="1:8" s="148" customFormat="1" x14ac:dyDescent="0.25">
      <c r="A27" s="26"/>
      <c r="B27" s="29" t="s">
        <v>183</v>
      </c>
      <c r="C27" s="30">
        <v>2016</v>
      </c>
      <c r="D27" s="31">
        <v>75</v>
      </c>
      <c r="E27" s="32">
        <v>150000</v>
      </c>
      <c r="F27" s="45">
        <f t="shared" si="0"/>
        <v>2000</v>
      </c>
      <c r="G27" s="35" t="s">
        <v>0</v>
      </c>
      <c r="H27" s="26"/>
    </row>
    <row r="28" spans="1:8" s="148" customFormat="1" x14ac:dyDescent="0.25">
      <c r="A28" s="26"/>
      <c r="B28" s="29" t="s">
        <v>184</v>
      </c>
      <c r="C28" s="30">
        <v>2016</v>
      </c>
      <c r="D28" s="31">
        <v>75</v>
      </c>
      <c r="E28" s="32">
        <v>150000</v>
      </c>
      <c r="F28" s="45">
        <f t="shared" si="0"/>
        <v>2000</v>
      </c>
      <c r="G28" s="35" t="s">
        <v>0</v>
      </c>
      <c r="H28" s="26"/>
    </row>
    <row r="29" spans="1:8" s="148" customFormat="1" x14ac:dyDescent="0.25">
      <c r="A29" s="26"/>
      <c r="B29" s="29" t="s">
        <v>183</v>
      </c>
      <c r="C29" s="30">
        <v>2016</v>
      </c>
      <c r="D29" s="31">
        <v>75</v>
      </c>
      <c r="E29" s="32">
        <v>25000</v>
      </c>
      <c r="F29" s="45">
        <f t="shared" si="0"/>
        <v>333.33333333333331</v>
      </c>
      <c r="G29" s="35" t="s">
        <v>0</v>
      </c>
      <c r="H29" s="26"/>
    </row>
    <row r="30" spans="1:8" s="148" customFormat="1" x14ac:dyDescent="0.25">
      <c r="A30" s="26"/>
      <c r="B30" s="29" t="s">
        <v>184</v>
      </c>
      <c r="C30" s="30">
        <v>2016</v>
      </c>
      <c r="D30" s="31">
        <v>75</v>
      </c>
      <c r="E30" s="32">
        <v>25000</v>
      </c>
      <c r="F30" s="45">
        <f t="shared" si="0"/>
        <v>333.33333333333331</v>
      </c>
      <c r="G30" s="35" t="s">
        <v>0</v>
      </c>
      <c r="H30" s="26"/>
    </row>
    <row r="31" spans="1:8" s="148" customFormat="1" x14ac:dyDescent="0.25">
      <c r="A31" s="26"/>
      <c r="B31" s="29" t="s">
        <v>195</v>
      </c>
      <c r="C31" s="30">
        <v>2016</v>
      </c>
      <c r="D31" s="31">
        <v>50</v>
      </c>
      <c r="E31" s="32">
        <v>80000</v>
      </c>
      <c r="F31" s="45">
        <f t="shared" si="0"/>
        <v>1600</v>
      </c>
      <c r="G31" s="35" t="s">
        <v>0</v>
      </c>
      <c r="H31" s="26"/>
    </row>
    <row r="32" spans="1:8" s="148" customFormat="1" x14ac:dyDescent="0.25">
      <c r="A32" s="26"/>
      <c r="B32" s="29" t="s">
        <v>196</v>
      </c>
      <c r="C32" s="30">
        <v>2016</v>
      </c>
      <c r="D32" s="31">
        <v>15</v>
      </c>
      <c r="E32" s="32">
        <v>90000</v>
      </c>
      <c r="F32" s="45">
        <f t="shared" si="0"/>
        <v>6000</v>
      </c>
      <c r="G32" s="35" t="s">
        <v>0</v>
      </c>
      <c r="H32" s="26"/>
    </row>
    <row r="33" spans="1:8" s="148" customFormat="1" x14ac:dyDescent="0.25">
      <c r="A33" s="26"/>
      <c r="B33" s="29" t="s">
        <v>197</v>
      </c>
      <c r="C33" s="30">
        <v>2016</v>
      </c>
      <c r="D33" s="31">
        <v>10</v>
      </c>
      <c r="E33" s="32">
        <v>50000</v>
      </c>
      <c r="F33" s="45">
        <f t="shared" si="0"/>
        <v>5000</v>
      </c>
      <c r="G33" s="35" t="s">
        <v>0</v>
      </c>
      <c r="H33" s="26"/>
    </row>
    <row r="34" spans="1:8" s="148" customFormat="1" x14ac:dyDescent="0.25">
      <c r="A34" s="26"/>
      <c r="B34" s="29" t="s">
        <v>186</v>
      </c>
      <c r="C34" s="30">
        <v>2016</v>
      </c>
      <c r="D34" s="31">
        <v>75</v>
      </c>
      <c r="E34" s="32">
        <v>30000</v>
      </c>
      <c r="F34" s="45">
        <f t="shared" si="0"/>
        <v>400</v>
      </c>
      <c r="G34" s="35" t="s">
        <v>0</v>
      </c>
      <c r="H34" s="26"/>
    </row>
    <row r="35" spans="1:8" s="148" customFormat="1" x14ac:dyDescent="0.25">
      <c r="A35" s="26"/>
      <c r="B35" s="29" t="s">
        <v>204</v>
      </c>
      <c r="C35" s="30">
        <v>2016</v>
      </c>
      <c r="D35" s="31">
        <v>50</v>
      </c>
      <c r="E35" s="32">
        <v>100000</v>
      </c>
      <c r="F35" s="45">
        <f t="shared" si="0"/>
        <v>2000</v>
      </c>
      <c r="G35" s="35" t="s">
        <v>0</v>
      </c>
      <c r="H35" s="26"/>
    </row>
    <row r="36" spans="1:8" s="148" customFormat="1" x14ac:dyDescent="0.25">
      <c r="A36" s="26"/>
      <c r="B36" s="29" t="s">
        <v>205</v>
      </c>
      <c r="C36" s="30">
        <v>2016</v>
      </c>
      <c r="D36" s="31">
        <v>25</v>
      </c>
      <c r="E36" s="32">
        <v>100000</v>
      </c>
      <c r="F36" s="45">
        <f t="shared" si="0"/>
        <v>4000</v>
      </c>
      <c r="G36" s="35" t="s">
        <v>0</v>
      </c>
      <c r="H36" s="26"/>
    </row>
    <row r="37" spans="1:8" s="148" customFormat="1" x14ac:dyDescent="0.25">
      <c r="A37" s="26"/>
      <c r="B37" s="29" t="s">
        <v>206</v>
      </c>
      <c r="C37" s="30">
        <v>2016</v>
      </c>
      <c r="D37" s="31">
        <v>75</v>
      </c>
      <c r="E37" s="32">
        <v>150000</v>
      </c>
      <c r="F37" s="45">
        <f t="shared" si="0"/>
        <v>2000</v>
      </c>
      <c r="G37" s="35" t="s">
        <v>0</v>
      </c>
      <c r="H37" s="26"/>
    </row>
    <row r="38" spans="1:8" s="148" customFormat="1" x14ac:dyDescent="0.25">
      <c r="A38" s="26"/>
      <c r="B38" s="29" t="s">
        <v>207</v>
      </c>
      <c r="C38" s="30">
        <v>2016</v>
      </c>
      <c r="D38" s="31">
        <v>25</v>
      </c>
      <c r="E38" s="32">
        <v>50000</v>
      </c>
      <c r="F38" s="45">
        <f t="shared" si="0"/>
        <v>2000</v>
      </c>
      <c r="G38" s="35" t="s">
        <v>0</v>
      </c>
      <c r="H38" s="26"/>
    </row>
    <row r="39" spans="1:8" s="148" customFormat="1" x14ac:dyDescent="0.25">
      <c r="A39" s="26"/>
      <c r="B39" s="29" t="s">
        <v>185</v>
      </c>
      <c r="C39" s="30">
        <v>2016</v>
      </c>
      <c r="D39" s="31">
        <v>75</v>
      </c>
      <c r="E39" s="32">
        <v>150000</v>
      </c>
      <c r="F39" s="45">
        <f t="shared" si="0"/>
        <v>2000</v>
      </c>
      <c r="G39" s="35" t="s">
        <v>0</v>
      </c>
      <c r="H39" s="26"/>
    </row>
    <row r="40" spans="1:8" s="148" customFormat="1" x14ac:dyDescent="0.25">
      <c r="A40" s="26"/>
      <c r="B40" s="29" t="s">
        <v>183</v>
      </c>
      <c r="C40" s="30">
        <v>2016</v>
      </c>
      <c r="D40" s="31">
        <v>75</v>
      </c>
      <c r="E40" s="32">
        <v>50000</v>
      </c>
      <c r="F40" s="45">
        <f t="shared" si="0"/>
        <v>666.66666666666663</v>
      </c>
      <c r="G40" s="35" t="s">
        <v>0</v>
      </c>
      <c r="H40" s="26"/>
    </row>
    <row r="41" spans="1:8" s="148" customFormat="1" x14ac:dyDescent="0.25">
      <c r="A41" s="26"/>
      <c r="B41" s="29" t="s">
        <v>184</v>
      </c>
      <c r="C41" s="30">
        <v>2016</v>
      </c>
      <c r="D41" s="31">
        <v>75</v>
      </c>
      <c r="E41" s="32">
        <v>50000</v>
      </c>
      <c r="F41" s="45">
        <f t="shared" si="0"/>
        <v>666.66666666666663</v>
      </c>
      <c r="G41" s="35" t="s">
        <v>0</v>
      </c>
      <c r="H41" s="26"/>
    </row>
    <row r="42" spans="1:8" s="148" customFormat="1" x14ac:dyDescent="0.25">
      <c r="A42" s="26"/>
      <c r="B42" s="29" t="s">
        <v>186</v>
      </c>
      <c r="C42" s="30">
        <v>2016</v>
      </c>
      <c r="D42" s="31">
        <v>75</v>
      </c>
      <c r="E42" s="32">
        <v>50000</v>
      </c>
      <c r="F42" s="45">
        <f t="shared" si="0"/>
        <v>666.66666666666663</v>
      </c>
      <c r="G42" s="35" t="s">
        <v>0</v>
      </c>
      <c r="H42" s="26"/>
    </row>
    <row r="43" spans="1:8" s="148" customFormat="1" x14ac:dyDescent="0.25">
      <c r="A43" s="26"/>
      <c r="B43" s="29" t="s">
        <v>185</v>
      </c>
      <c r="C43" s="30">
        <v>2016</v>
      </c>
      <c r="D43" s="31">
        <v>75</v>
      </c>
      <c r="E43" s="32">
        <v>1100000</v>
      </c>
      <c r="F43" s="45">
        <f t="shared" si="0"/>
        <v>14666.666666666666</v>
      </c>
      <c r="G43" s="35" t="s">
        <v>0</v>
      </c>
      <c r="H43" s="26"/>
    </row>
    <row r="44" spans="1:8" s="148" customFormat="1" x14ac:dyDescent="0.25">
      <c r="A44" s="26"/>
      <c r="B44" s="29" t="s">
        <v>183</v>
      </c>
      <c r="C44" s="30">
        <v>2016</v>
      </c>
      <c r="D44" s="31">
        <v>75</v>
      </c>
      <c r="E44" s="32">
        <v>250000</v>
      </c>
      <c r="F44" s="45">
        <f t="shared" si="0"/>
        <v>3333.3333333333335</v>
      </c>
      <c r="G44" s="35" t="s">
        <v>0</v>
      </c>
      <c r="H44" s="26"/>
    </row>
    <row r="45" spans="1:8" s="148" customFormat="1" x14ac:dyDescent="0.25">
      <c r="A45" s="26"/>
      <c r="B45" s="29" t="s">
        <v>184</v>
      </c>
      <c r="C45" s="30">
        <v>2016</v>
      </c>
      <c r="D45" s="31">
        <v>75</v>
      </c>
      <c r="E45" s="32">
        <v>250000</v>
      </c>
      <c r="F45" s="45">
        <f t="shared" si="0"/>
        <v>3333.3333333333335</v>
      </c>
      <c r="G45" s="35" t="s">
        <v>0</v>
      </c>
      <c r="H45" s="26"/>
    </row>
    <row r="46" spans="1:8" s="148" customFormat="1" x14ac:dyDescent="0.25">
      <c r="A46" s="26"/>
      <c r="B46" s="29" t="s">
        <v>186</v>
      </c>
      <c r="C46" s="30">
        <v>2016</v>
      </c>
      <c r="D46" s="31">
        <v>75</v>
      </c>
      <c r="E46" s="32">
        <v>100000</v>
      </c>
      <c r="F46" s="45">
        <f t="shared" si="0"/>
        <v>1333.3333333333333</v>
      </c>
      <c r="G46" s="35" t="s">
        <v>0</v>
      </c>
      <c r="H46" s="26"/>
    </row>
    <row r="47" spans="1:8" s="148" customFormat="1" x14ac:dyDescent="0.25">
      <c r="A47" s="26"/>
      <c r="B47" s="109" t="s">
        <v>72</v>
      </c>
      <c r="C47" s="165"/>
      <c r="D47" s="166"/>
      <c r="E47" s="167"/>
      <c r="F47" s="46">
        <f>SUMIF(C8:C46,"2015",F8:F46)</f>
        <v>189033.33333333334</v>
      </c>
      <c r="G47" s="47" t="s">
        <v>0</v>
      </c>
      <c r="H47" s="26"/>
    </row>
    <row r="48" spans="1:8" s="148" customFormat="1" x14ac:dyDescent="0.25">
      <c r="A48" s="26"/>
      <c r="B48" s="107" t="s">
        <v>130</v>
      </c>
      <c r="C48" s="168"/>
      <c r="D48" s="169"/>
      <c r="E48" s="170"/>
      <c r="F48" s="46">
        <f>SUMIF(C8:C46,"2016",F8:F46)</f>
        <v>54333.333333333343</v>
      </c>
      <c r="G48" s="47" t="s">
        <v>0</v>
      </c>
      <c r="H48" s="26"/>
    </row>
    <row r="49" spans="1:8" s="148" customFormat="1" x14ac:dyDescent="0.25">
      <c r="A49" s="26"/>
      <c r="B49" s="50" t="s">
        <v>36</v>
      </c>
      <c r="C49" s="171"/>
      <c r="D49" s="172"/>
      <c r="E49" s="172"/>
      <c r="F49" s="48">
        <f>F47+F48</f>
        <v>243366.66666666669</v>
      </c>
      <c r="G49" s="49" t="s">
        <v>0</v>
      </c>
      <c r="H49" s="26"/>
    </row>
    <row r="50" spans="1:8" s="148" customFormat="1" x14ac:dyDescent="0.25">
      <c r="A50" s="26"/>
      <c r="B50" s="26"/>
      <c r="C50" s="164"/>
      <c r="D50" s="26"/>
      <c r="E50" s="26"/>
      <c r="F50" s="26"/>
      <c r="G50" s="26"/>
      <c r="H50" s="26"/>
    </row>
    <row r="51" spans="1:8" s="148" customFormat="1" x14ac:dyDescent="0.25">
      <c r="A51" s="26"/>
      <c r="B51" s="26"/>
      <c r="C51" s="164"/>
      <c r="D51" s="26"/>
      <c r="E51" s="26"/>
      <c r="F51" s="26"/>
      <c r="G51" s="26"/>
      <c r="H51" s="26"/>
    </row>
    <row r="52" spans="1:8" s="148" customFormat="1" x14ac:dyDescent="0.25">
      <c r="A52" s="26"/>
      <c r="B52" s="26"/>
      <c r="C52" s="164"/>
      <c r="D52" s="26"/>
      <c r="E52" s="26"/>
      <c r="F52" s="173"/>
      <c r="G52" s="173"/>
      <c r="H52" s="26"/>
    </row>
    <row r="53" spans="1:8" s="148" customFormat="1" hidden="1" x14ac:dyDescent="0.25">
      <c r="C53" s="174"/>
    </row>
    <row r="54" spans="1:8" s="148" customFormat="1" hidden="1" x14ac:dyDescent="0.25">
      <c r="C54" s="174"/>
    </row>
    <row r="55" spans="1:8" s="148" customFormat="1" hidden="1" x14ac:dyDescent="0.25">
      <c r="C55" s="174"/>
    </row>
    <row r="56" spans="1:8" s="148" customFormat="1" hidden="1" x14ac:dyDescent="0.25">
      <c r="C56" s="174"/>
    </row>
    <row r="57" spans="1:8" s="148" customFormat="1" hidden="1" x14ac:dyDescent="0.25">
      <c r="C57" s="174"/>
    </row>
    <row r="58" spans="1:8" s="148" customFormat="1" hidden="1" x14ac:dyDescent="0.25">
      <c r="C58" s="174"/>
    </row>
    <row r="59" spans="1:8" s="148" customFormat="1" hidden="1" x14ac:dyDescent="0.25">
      <c r="C59" s="174"/>
    </row>
    <row r="60" spans="1:8" s="148" customFormat="1" hidden="1" x14ac:dyDescent="0.25">
      <c r="C60" s="174"/>
    </row>
    <row r="61" spans="1:8" s="148" customFormat="1" hidden="1" x14ac:dyDescent="0.25">
      <c r="C61" s="174"/>
    </row>
    <row r="62" spans="1:8" s="148" customFormat="1" hidden="1" x14ac:dyDescent="0.25">
      <c r="C62" s="174"/>
    </row>
    <row r="63" spans="1:8" s="148" customFormat="1" hidden="1" x14ac:dyDescent="0.25">
      <c r="C63" s="174"/>
    </row>
    <row r="64" spans="1:8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t="12" hidden="1" customHeight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s="148" customFormat="1" hidden="1" x14ac:dyDescent="0.25">
      <c r="C142" s="174"/>
    </row>
    <row r="143" spans="3:3" s="148" customFormat="1" hidden="1" x14ac:dyDescent="0.25">
      <c r="C143" s="174"/>
    </row>
    <row r="144" spans="3:3" s="148" customFormat="1" hidden="1" x14ac:dyDescent="0.25">
      <c r="C144" s="174"/>
    </row>
    <row r="145" spans="3:3" s="148" customFormat="1" hidden="1" x14ac:dyDescent="0.25">
      <c r="C145" s="174"/>
    </row>
    <row r="146" spans="3:3" s="148" customFormat="1" hidden="1" x14ac:dyDescent="0.25">
      <c r="C146" s="174"/>
    </row>
    <row r="147" spans="3:3" s="148" customFormat="1" hidden="1" x14ac:dyDescent="0.25">
      <c r="C147" s="174"/>
    </row>
    <row r="148" spans="3:3" s="148" customFormat="1" hidden="1" x14ac:dyDescent="0.25">
      <c r="C148" s="174"/>
    </row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Langeland Vand ApS</v>
      </c>
      <c r="B1" s="56"/>
      <c r="C1" s="56"/>
      <c r="D1" s="176"/>
      <c r="E1" s="56"/>
    </row>
    <row r="2" spans="1:5" x14ac:dyDescent="0.25">
      <c r="A2" s="220" t="str">
        <f>'1. Forside'!A2</f>
        <v>V117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210</v>
      </c>
      <c r="C11" s="178"/>
      <c r="D11" s="179"/>
      <c r="E11" s="56"/>
    </row>
    <row r="12" spans="1:5" x14ac:dyDescent="0.25">
      <c r="A12" s="56"/>
      <c r="B12" s="53" t="s">
        <v>211</v>
      </c>
      <c r="C12" s="180">
        <v>4708130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4708130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17000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15500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32500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4913667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4928700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-15033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2015-10-05T10:58:03Z</dcterms:modified>
</cp:coreProperties>
</file>