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<sst xmlns="http://schemas.openxmlformats.org/spreadsheetml/2006/main" count="108" uniqueCount="74">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</sst>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85133719.647791997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802759.03399999999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263991.85680000001</v>
      </c>
      <c r="C4" t="s">
        <v>11</v>
      </c>
    </row>
    <row r="5" spans="1:3" s="26" customFormat="1" x14ac:dyDescent="0.25">
      <c r="A5" s="3" t="s">
        <v>12</v>
      </c>
      <c r="B5" s="48">
        <f>SUM(B2:B4)</f>
        <v>86200470.538591996</v>
      </c>
      <c r="C5" s="62" t="s">
        <v>11</v>
      </c>
    </row>
    <row r="6" spans="1:3" x14ac:dyDescent="0.25">
      <c r="A6" s="47" t="s">
        <v>0</v>
      </c>
      <c r="B6" s="38">
        <f>Investeringer!E3</f>
        <v>138368440.09668067</v>
      </c>
      <c r="C6" s="23" t="s">
        <v>11</v>
      </c>
    </row>
    <row r="7" spans="1:3" x14ac:dyDescent="0.25">
      <c r="A7" s="4" t="s">
        <v>1</v>
      </c>
      <c r="B7" s="35">
        <f>Investeringer!F3</f>
        <v>21474818.831979997</v>
      </c>
      <c r="C7" t="s">
        <v>11</v>
      </c>
    </row>
    <row r="8" spans="1:3" x14ac:dyDescent="0.25">
      <c r="A8" s="4" t="s">
        <v>2</v>
      </c>
      <c r="B8" s="35">
        <f>Investeringer!G3</f>
        <v>4289007.7166666668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59059</v>
      </c>
      <c r="C9" t="s">
        <v>11</v>
      </c>
    </row>
    <row r="10" spans="1:3" s="22" customFormat="1" x14ac:dyDescent="0.25">
      <c r="A10" s="3" t="s">
        <v>47</v>
      </c>
      <c r="B10" s="48">
        <f>SUM(B6:B9)</f>
        <v>164191325.64532733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13898091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13898091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264289887.18391931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266629312.54990068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93046725</v>
      </c>
      <c r="C2" s="49">
        <v>0</v>
      </c>
      <c r="D2" s="49">
        <f>B2+C2</f>
        <v>93046725</v>
      </c>
      <c r="E2" s="50">
        <f>D2</f>
        <v>93046725</v>
      </c>
      <c r="F2" s="49">
        <v>91836536.971051827</v>
      </c>
      <c r="G2" s="49">
        <v>0</v>
      </c>
      <c r="H2" s="49">
        <f>F2-G2</f>
        <v>91836536.971051827</v>
      </c>
      <c r="I2" s="49">
        <f>AVERAGEIF(E2:E4,"&lt;&gt;0")</f>
        <v>85133719.647791997</v>
      </c>
      <c r="J2" s="49">
        <v>70678632.201870188</v>
      </c>
      <c r="K2" s="39">
        <f>IF(H2&gt;I2,IF(I2&gt;J2,I2,J2),H2)</f>
        <v>85133719.647791997</v>
      </c>
    </row>
    <row r="3" spans="1:11" s="23" customFormat="1" x14ac:dyDescent="0.25">
      <c r="A3" s="28">
        <v>2014</v>
      </c>
      <c r="B3" s="49">
        <v>81049676</v>
      </c>
      <c r="C3" s="49"/>
      <c r="D3" s="49">
        <f t="shared" ref="D3:D4" si="0">B3+C3</f>
        <v>81049676</v>
      </c>
      <c r="E3" s="50">
        <f>D3*Pristalsregulering!C7</f>
        <v>81114515.740799993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79975348</v>
      </c>
      <c r="C4" s="49"/>
      <c r="D4" s="49">
        <f t="shared" si="0"/>
        <v>79975348</v>
      </c>
      <c r="E4" s="50">
        <f>D4*Pristalsregulering!$C$6*Pristalsregulering!$C$7</f>
        <v>81239918.202575997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110" max="110" width="9.140625" hidden="1"/>
    <col min="118" max="118" width="9.140625" hidden="1"/>
    <col min="222" max="222" width="9.140625" hidden="1"/>
    <col min="230" max="230" width="9.140625" hidden="1"/>
    <col min="334" max="334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802759.03399999999</v>
      </c>
      <c r="E3" s="57">
        <f>SUM(D3:D3)</f>
        <v>802759.03399999999</v>
      </c>
    </row>
    <row r="4" spans="1:5" x14ac:dyDescent="0.25">
      <c r="A4" s="28">
        <v>2015</v>
      </c>
      <c r="B4" s="35">
        <v>924889</v>
      </c>
      <c r="C4" s="45">
        <f>B4</f>
        <v>924889</v>
      </c>
      <c r="D4" s="83"/>
      <c r="E4" s="54"/>
    </row>
    <row r="5" spans="1:5" x14ac:dyDescent="0.25">
      <c r="A5" s="28">
        <v>2014</v>
      </c>
      <c r="B5" s="35">
        <v>680085</v>
      </c>
      <c r="C5" s="45">
        <f>B5*Pristalsregulering!$C$7</f>
        <v>680629.06799999997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28700</v>
      </c>
      <c r="C3" s="42">
        <v>284680</v>
      </c>
      <c r="D3" s="42">
        <v>0</v>
      </c>
      <c r="E3" s="41">
        <f>B3</f>
        <v>28700</v>
      </c>
      <c r="F3" s="42">
        <f t="shared" ref="F3:G3" si="0">C3</f>
        <v>284680</v>
      </c>
      <c r="G3" s="43">
        <f t="shared" si="0"/>
        <v>0</v>
      </c>
      <c r="H3" s="44">
        <f>IF(E3=0,0,AVERAGEIF(E3:E5,"&lt;&gt;0"))+IF(F3=0,0,AVERAGEIF(F3:F5,"&lt;&gt;0"))+IF(G3=0,0,AVERAGEIF(G3:G5,"&lt;&gt;0"))</f>
        <v>263991.85680000001</v>
      </c>
    </row>
    <row r="4" spans="1:8" x14ac:dyDescent="0.25">
      <c r="A4" s="31">
        <v>2014</v>
      </c>
      <c r="B4" s="41">
        <v>24900</v>
      </c>
      <c r="C4" s="42">
        <v>215600</v>
      </c>
      <c r="D4" s="42">
        <v>3100</v>
      </c>
      <c r="E4" s="41">
        <f>B4*Pristalsregulering!$C$7</f>
        <v>24919.919999999998</v>
      </c>
      <c r="F4" s="42">
        <f>C4*Pristalsregulering!$C$7</f>
        <v>215772.47999999998</v>
      </c>
      <c r="G4" s="43">
        <f>D4*Pristalsregulering!$C$7</f>
        <v>3102.4799999999996</v>
      </c>
      <c r="H4" s="42"/>
    </row>
    <row r="5" spans="1:8" x14ac:dyDescent="0.25">
      <c r="A5" s="31">
        <v>2013</v>
      </c>
      <c r="B5" s="41">
        <v>27400</v>
      </c>
      <c r="C5" s="42">
        <v>206800</v>
      </c>
      <c r="D5" s="42">
        <v>0</v>
      </c>
      <c r="E5" s="41">
        <f>B5*Pristalsregulering!$C$7*Pristalsregulering!$C$6</f>
        <v>27833.248799999994</v>
      </c>
      <c r="F5" s="42">
        <f>C5*Pristalsregulering!$C$7*Pristalsregulering!$C$6</f>
        <v>210069.92159999994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127095225.15953149</v>
      </c>
      <c r="C3" s="38">
        <v>20835735.627066668</v>
      </c>
      <c r="D3" s="40">
        <v>4289007.7166666668</v>
      </c>
      <c r="E3" s="35">
        <f>B3*Pristalsregulering!C2*Pristalsregulering!C3*Pristalsregulering!C4*Pristalsregulering!C5*Pristalsregulering!C6*Pristalsregulering!C7</f>
        <v>138368440.09668067</v>
      </c>
      <c r="F3" s="35">
        <v>21474818.831979997</v>
      </c>
      <c r="G3" s="35">
        <f>D3</f>
        <v>4289007.7166666668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59059</v>
      </c>
      <c r="D3" s="38">
        <v>0</v>
      </c>
      <c r="E3" s="40">
        <v>0</v>
      </c>
      <c r="F3" s="38">
        <f>B3</f>
        <v>0</v>
      </c>
      <c r="G3" s="38">
        <f>C3</f>
        <v>59059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59059</v>
      </c>
      <c r="L3" s="43">
        <f>AVERAGE(H3:H5)+AVERAGE(I3:I5)</f>
        <v>0</v>
      </c>
      <c r="M3" s="44">
        <f>SUM(J3:L3)</f>
        <v>59059</v>
      </c>
      <c r="N3" s="23"/>
    </row>
    <row r="4" spans="1:14" x14ac:dyDescent="0.25">
      <c r="A4" s="28">
        <v>2014</v>
      </c>
      <c r="B4" s="45">
        <v>0</v>
      </c>
      <c r="C4" s="38">
        <v>110318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110406.25439999999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127798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129818.74197599998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4724881</v>
      </c>
      <c r="D2" s="42">
        <v>387880</v>
      </c>
      <c r="E2" s="42">
        <v>0</v>
      </c>
      <c r="F2" s="42">
        <v>0</v>
      </c>
      <c r="G2" s="42">
        <v>0</v>
      </c>
      <c r="H2" s="42">
        <v>8752807</v>
      </c>
      <c r="I2" s="42">
        <v>0</v>
      </c>
      <c r="J2" s="42"/>
      <c r="K2" s="42"/>
      <c r="L2" s="43">
        <v>0</v>
      </c>
      <c r="M2" s="44">
        <f>SUM(B2:L2)</f>
        <v>13898091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2016-11-11T16:27:40Z</dcterms:modified>
</cp:coreProperties>
</file>