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17" i="7" l="1"/>
  <c r="F16" i="7"/>
  <c r="F15" i="7"/>
  <c r="F14" i="7"/>
  <c r="F13" i="7"/>
  <c r="F12" i="7"/>
  <c r="F11" i="7"/>
  <c r="F10" i="7"/>
  <c r="F9" i="7"/>
  <c r="F9" i="2" l="1"/>
  <c r="F10" i="2"/>
  <c r="F11" i="2"/>
  <c r="F12" i="2"/>
  <c r="E31" i="19" l="1"/>
  <c r="C36" i="19" l="1"/>
  <c r="E36" i="19" s="1"/>
  <c r="F19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18" i="7" s="1"/>
  <c r="F13" i="2" l="1"/>
  <c r="C9" i="10" s="1"/>
  <c r="C15" i="11" l="1"/>
  <c r="C28" i="8" s="1"/>
  <c r="C14" i="4"/>
  <c r="C26" i="8" s="1"/>
  <c r="C25" i="3"/>
  <c r="C24" i="8" s="1"/>
  <c r="F20" i="7"/>
  <c r="C18" i="8" s="1"/>
  <c r="C19" i="3"/>
  <c r="C23" i="8" s="1"/>
  <c r="C8" i="3"/>
  <c r="C21" i="8" s="1"/>
  <c r="C8" i="4"/>
  <c r="C25" i="8" s="1"/>
  <c r="C10" i="10"/>
  <c r="C17" i="8" s="1"/>
  <c r="F1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<sst xmlns="http://schemas.openxmlformats.org/spreadsheetml/2006/main" count="400" uniqueCount="205">
  <si>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</si>
  <si>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</si>
  <si>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</si>
  <si>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</si>
  <si>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</si>
  <si>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</si>
  <si>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</si>
  <si>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</si>
  <si>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</si>
  <si>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</si>
  <si>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</si>
  <si>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</si>
  <si>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</si>
  <si>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</si>
  <si>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</si>
  <si>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</si>
  <si>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</si>
  <si>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</si>
  <si>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</si>
  <si>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</si>
  <si>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</si>
  <si>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</si>
  <si>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</si>
  <si>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</si>
  <si>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</si>
  <si>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</si>
  <si>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</si>
  <si>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</si>
  <si>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</si>
  <si>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</si>
  <si>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</si>
  <si>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</si>
  <si>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</si>
  <si>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</si>
  <si>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</si>
  <si>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</si>
  <si>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</si>
  <si>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</si>
  <si>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</si>
  <si>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</si>
  <si>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</si>
  <si>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</si>
  <si>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</si>
  <si>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</si>
  <si>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</si>
  <si>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</si>
  <si>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</si>
  <si>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</si>
  <si>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</si>
  <si>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</si>
  <si>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</si>
  <si>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</si>
  <si>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</si>
  <si>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</si>
  <si>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</si>
  <si>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</si>
  <si>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</si>
  <si>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</si>
  <si>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</si>
  <si>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</si>
  <si>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</si>
  <si>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</si>
  <si>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</si>
  <si>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</si>
  <si>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</si>
  <si>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</si>
  <si>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</si>
  <si>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</si>
  <si>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</si>
  <si>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</si>
  <si>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</si>
  <si>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</si>
  <si>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</si>
  <si>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</si>
  <si>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</si>
  <si>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</si>
  <si>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</si>
  <si>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</si>
  <si>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</si>
  <si>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</si>
  <si>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</si>
  <si>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</si>
  <si>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</si>
  <si>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</si>
  <si>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</si>
  <si>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</si>
  <si>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</si>
  <si>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</si>
  <si>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</si>
  <si>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</si>
  <si>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</si>
  <si>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</si>
  <si>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</si>
  <si>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</si>
  <si>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</si>
  <si>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</si>
  <si>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</si>
  <si>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</si>
  <si>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</si>
  <si>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</si>
  <si>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</si>
  <si>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</si>
  <si>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</si>
  <si>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</si>
  <si>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</si>
  <si>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</si>
  <si>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</si>
  <si>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</si>
  <si>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</si>
  <si>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</si>
  <si>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</si>
  <si>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</si>
  <si>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</si>
  <si>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</si>
  <si>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</si>
  <si>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</si>
  <si>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</si>
  <si>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</si>
  <si>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</si>
  <si>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</si>
  <si>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</si>
  <si>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</si>
  <si>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</si>
  <si>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</si>
  <si>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</si>
  <si>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</si>
  <si>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</si>
  <si>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</si>
  <si>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</si>
  <si>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</si>
  <si>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</si>
  <si>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</si>
  <si>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</si>
  <si>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</si>
  <si>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</si>
  <si>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</si>
  <si>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</si>
  <si>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</si>
  <si>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</si>
  <si>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</si>
  <si>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</si>
  <si>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</si>
  <si>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</si>
  <si>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</si>
  <si>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</si>
  <si>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</si>
  <si>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</si>
  <si>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</si>
  <si>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</si>
  <si>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</si>
  <si>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</si>
  <si>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</si>
  <si>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</si>
  <si>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</si>
  <si>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</si>
  <si>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</si>
  <si>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</si>
  <si>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</si>
  <si>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</si>
  <si>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</si>
  <si>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</si>
  <si>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</si>
  <si>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</si>
  <si>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</si>
  <si>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</si>
  <si>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</si>
  <si>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</si>
  <si>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</si>
  <si>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</si>
  <si>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</si>
  <si>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</si>
  <si>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</si>
  <si>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</si>
  <si>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</si>
  <si>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</si>
  <si>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</si>
  <si>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</si>
  <si>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</si>
  <si>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</si>
  <si>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</si>
  <si>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</si>
  <si>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</si>
  <si>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</si>
  <si>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</si>
  <si>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2014</t>
  </si>
  <si>
    <t>75</t>
  </si>
  <si>
    <t>Elanlæg - vandværk</t>
  </si>
  <si>
    <t>25</t>
  </si>
  <si>
    <t>Rentvandsbeholder  element</t>
  </si>
  <si>
    <t>50</t>
  </si>
  <si>
    <t>Filteranlæg, åbne filtre, dobbelt filtrering, Kontruktioner</t>
  </si>
  <si>
    <t>Udpumpningsanlæg, rentvandspumper på vandværk</t>
  </si>
  <si>
    <t>SRO-anlæg, vandværk</t>
  </si>
  <si>
    <t>2015</t>
  </si>
  <si>
    <t>10</t>
  </si>
  <si>
    <t>Etageareal vandbehandlingsbygning</t>
  </si>
  <si>
    <t>Ventiler på ledningsnet ≤ Ø50 mm</t>
  </si>
  <si>
    <t>Ledningsnet ≤ Ø50 mm</t>
  </si>
  <si>
    <t>Instrumenter (flowmåler+tryk transducer+alarmer)</t>
  </si>
  <si>
    <t>Sikring (terror, hærværk), Mek./EL</t>
  </si>
  <si>
    <t>2016</t>
  </si>
  <si>
    <t>Ø110 mm &lt; Ledningsnet ≤ Ø 250 mm</t>
  </si>
  <si>
    <t>Niveautransmitter</t>
  </si>
  <si>
    <t>Mariager Vand Amba</t>
  </si>
  <si>
    <t>V131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</si>
</sst>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129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138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2" t="s">
        <v>139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Mariager Vand Amba</v>
      </c>
      <c r="B1" s="56"/>
      <c r="C1" s="56"/>
      <c r="D1" s="56"/>
      <c r="E1" s="56"/>
    </row>
    <row r="2" spans="1:5" x14ac:dyDescent="0.25">
      <c r="A2" s="220" t="str">
        <f>'1. Forside'!A2</f>
        <v>V131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Mariager Vand Amba</v>
      </c>
      <c r="B1" s="26"/>
      <c r="C1" s="26"/>
      <c r="D1" s="26"/>
      <c r="E1" s="26"/>
    </row>
    <row r="2" spans="1:5" x14ac:dyDescent="0.25">
      <c r="A2" s="221" t="str">
        <f>'1. Forside'!A2</f>
        <v>V131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2967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2967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Mariager Vand Amba</v>
      </c>
      <c r="B1" s="26"/>
      <c r="C1" s="26"/>
      <c r="D1" s="26"/>
      <c r="E1" s="26"/>
    </row>
    <row r="2" spans="1:5" x14ac:dyDescent="0.25">
      <c r="A2" s="221" t="str">
        <f>'1. Forside'!A2</f>
        <v>V131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-501153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-251503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-249650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-49930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Mariager Vand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V131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4075655.1435598307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1311194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18555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32527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16133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1378409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145885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30821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176706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-572004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-572004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983111</v>
      </c>
      <c r="D27" s="79" t="s">
        <v>0</v>
      </c>
      <c r="E27" s="10">
        <f>IF(C27&lt;0,0,-C27)</f>
        <v>-983111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623686</v>
      </c>
      <c r="D31" s="79" t="s">
        <v>0</v>
      </c>
      <c r="E31" s="10">
        <f>-C31</f>
        <v>-623686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2456999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2456999</v>
      </c>
      <c r="D36" s="79" t="s">
        <v>0</v>
      </c>
      <c r="E36" s="10">
        <f>-C36</f>
        <v>-2456999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11859.143559830729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Mariager Vand Amba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V131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74256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74256</v>
      </c>
      <c r="F11" s="226" t="s">
        <v>0</v>
      </c>
      <c r="G11" s="55">
        <f>E11+G7-G8-G9</f>
        <v>74256</v>
      </c>
      <c r="H11" s="226" t="s">
        <v>0</v>
      </c>
      <c r="I11" s="55">
        <f>G11+I7-I8-I9</f>
        <v>74256</v>
      </c>
      <c r="J11" s="226" t="s">
        <v>0</v>
      </c>
      <c r="K11" s="55">
        <f>K7-K8-K9+K10+I11</f>
        <v>74256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Mariager Vand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V131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858328.99504301534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-3261.6501811634585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855067.34486185189</v>
      </c>
      <c r="D13" s="79" t="s">
        <v>0</v>
      </c>
      <c r="E13" s="6">
        <f>C13</f>
        <v>855067.34486185189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1311194.0357169691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investeringer'!F15</f>
        <v>54273.666666666657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18398.73333333333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investeringer'!F20</f>
        <v>17240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1401106.4357169692</v>
      </c>
      <c r="D19" s="79" t="s">
        <v>0</v>
      </c>
      <c r="E19" s="8">
        <f>C19</f>
        <v>1401106.4357169692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omkostninger'!C8</f>
        <v>35000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omkostninger'!C13</f>
        <v>1380000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omkostninger'!C19</f>
        <v>51500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omkostninger'!C25</f>
        <v>72446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2967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1536913</v>
      </c>
      <c r="D29" s="79" t="s">
        <v>0</v>
      </c>
      <c r="E29" s="6">
        <f>C29</f>
        <v>1536913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-49930</v>
      </c>
      <c r="D31" s="79" t="s">
        <v>0</v>
      </c>
      <c r="E31" s="10">
        <f>C31</f>
        <v>-49930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11859.143559830729</v>
      </c>
      <c r="D33" s="79" t="s">
        <v>0</v>
      </c>
      <c r="E33" s="12">
        <f>C33</f>
        <v>11859.143559830729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3755015.9241386517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209541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17.920196639982876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11.334373340485403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Mariager Vand Amba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V131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858328.99504301534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858328.99504301534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858328.99504301534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-3261.6501811634585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Mariager Vand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V131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805713.42764687852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855067.34486185189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858328.99504301534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Mariager Vand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V131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66372712.683660604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1311194.0357169691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1311194.0357169691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1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Mariager Vand Amba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V131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78065</v>
      </c>
      <c r="F8" s="34">
        <f t="shared" ref="F8" si="0">E8/D8</f>
        <v>1040.8666666666666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187</v>
      </c>
      <c r="E9" s="32">
        <v>241156</v>
      </c>
      <c r="F9" s="34">
        <f t="shared" ref="F9:F12" si="1">E9/D9</f>
        <v>9646.24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 t="s">
        <v>184</v>
      </c>
      <c r="D10" s="31" t="s">
        <v>189</v>
      </c>
      <c r="E10" s="32">
        <v>57236</v>
      </c>
      <c r="F10" s="34">
        <f t="shared" si="1"/>
        <v>1144.72</v>
      </c>
      <c r="G10" s="35" t="s">
        <v>0</v>
      </c>
      <c r="H10" s="26"/>
    </row>
    <row r="11" spans="1:8" s="148" customFormat="1" x14ac:dyDescent="0.25">
      <c r="A11" s="26"/>
      <c r="B11" s="29" t="s">
        <v>190</v>
      </c>
      <c r="C11" s="30" t="s">
        <v>184</v>
      </c>
      <c r="D11" s="31" t="s">
        <v>189</v>
      </c>
      <c r="E11" s="32">
        <v>119392</v>
      </c>
      <c r="F11" s="34">
        <f t="shared" si="1"/>
        <v>2387.84</v>
      </c>
      <c r="G11" s="35" t="s">
        <v>0</v>
      </c>
      <c r="H11" s="26"/>
    </row>
    <row r="12" spans="1:8" s="148" customFormat="1" x14ac:dyDescent="0.25">
      <c r="A12" s="26"/>
      <c r="B12" s="29" t="s">
        <v>191</v>
      </c>
      <c r="C12" s="30" t="s">
        <v>184</v>
      </c>
      <c r="D12" s="31" t="s">
        <v>187</v>
      </c>
      <c r="E12" s="32">
        <v>76155</v>
      </c>
      <c r="F12" s="34">
        <f t="shared" si="1"/>
        <v>3046.2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17265.866666666665</v>
      </c>
      <c r="G13" s="37" t="s">
        <v>0</v>
      </c>
      <c r="H13" s="26"/>
    </row>
    <row r="14" spans="1:8" s="148" customFormat="1" x14ac:dyDescent="0.25">
      <c r="A14" s="26"/>
      <c r="B14" s="107" t="s">
        <v>133</v>
      </c>
      <c r="C14" s="159"/>
      <c r="D14" s="159"/>
      <c r="E14" s="159"/>
      <c r="F14" s="66">
        <v>37007.799999999996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54273.666666666657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Mariager Vand Amba</v>
      </c>
      <c r="B1" s="162"/>
      <c r="C1" s="162"/>
      <c r="D1" s="162"/>
      <c r="E1" s="162"/>
    </row>
    <row r="2" spans="1:5" x14ac:dyDescent="0.25">
      <c r="A2" s="1" t="str">
        <f>'1. Forside'!A2</f>
        <v>V131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6133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10000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investeringer'!F13</f>
        <v>17265.866666666665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18398.73333333333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Mariager Vand Amba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V131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192</v>
      </c>
      <c r="C8" s="30" t="s">
        <v>193</v>
      </c>
      <c r="D8" s="31" t="s">
        <v>194</v>
      </c>
      <c r="E8" s="32">
        <v>40000</v>
      </c>
      <c r="F8" s="45">
        <f>E8/D8</f>
        <v>4000</v>
      </c>
      <c r="G8" s="35" t="s">
        <v>0</v>
      </c>
      <c r="H8" s="26"/>
    </row>
    <row r="9" spans="1:8" s="148" customFormat="1" x14ac:dyDescent="0.25">
      <c r="A9" s="26"/>
      <c r="B9" s="29" t="s">
        <v>202</v>
      </c>
      <c r="C9" s="30" t="s">
        <v>193</v>
      </c>
      <c r="D9" s="31" t="s">
        <v>194</v>
      </c>
      <c r="E9" s="32">
        <v>8000</v>
      </c>
      <c r="F9" s="45">
        <f t="shared" ref="F9:F17" si="0">E9/D9</f>
        <v>800</v>
      </c>
      <c r="G9" s="35" t="s">
        <v>0</v>
      </c>
      <c r="H9" s="26"/>
    </row>
    <row r="10" spans="1:8" s="148" customFormat="1" x14ac:dyDescent="0.25">
      <c r="A10" s="26"/>
      <c r="B10" s="29" t="s">
        <v>195</v>
      </c>
      <c r="C10" s="30" t="s">
        <v>193</v>
      </c>
      <c r="D10" s="31" t="s">
        <v>185</v>
      </c>
      <c r="E10" s="32">
        <v>30000</v>
      </c>
      <c r="F10" s="45">
        <f t="shared" si="0"/>
        <v>400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193</v>
      </c>
      <c r="D11" s="31" t="s">
        <v>187</v>
      </c>
      <c r="E11" s="32">
        <v>30000</v>
      </c>
      <c r="F11" s="45">
        <f t="shared" si="0"/>
        <v>1200</v>
      </c>
      <c r="G11" s="35" t="s">
        <v>0</v>
      </c>
      <c r="H11" s="26"/>
    </row>
    <row r="12" spans="1:8" s="148" customFormat="1" x14ac:dyDescent="0.25">
      <c r="A12" s="26"/>
      <c r="B12" s="29" t="s">
        <v>196</v>
      </c>
      <c r="C12" s="30" t="s">
        <v>193</v>
      </c>
      <c r="D12" s="31" t="s">
        <v>185</v>
      </c>
      <c r="E12" s="32">
        <v>15000</v>
      </c>
      <c r="F12" s="45">
        <f t="shared" si="0"/>
        <v>200</v>
      </c>
      <c r="G12" s="35" t="s">
        <v>0</v>
      </c>
      <c r="H12" s="26"/>
    </row>
    <row r="13" spans="1:8" s="148" customFormat="1" x14ac:dyDescent="0.25">
      <c r="A13" s="26"/>
      <c r="B13" s="29" t="s">
        <v>197</v>
      </c>
      <c r="C13" s="30" t="s">
        <v>193</v>
      </c>
      <c r="D13" s="31" t="s">
        <v>185</v>
      </c>
      <c r="E13" s="32">
        <v>25000</v>
      </c>
      <c r="F13" s="45">
        <f t="shared" si="0"/>
        <v>333.33333333333331</v>
      </c>
      <c r="G13" s="35" t="s">
        <v>0</v>
      </c>
      <c r="H13" s="26"/>
    </row>
    <row r="14" spans="1:8" s="148" customFormat="1" x14ac:dyDescent="0.25">
      <c r="A14" s="26"/>
      <c r="B14" s="29" t="s">
        <v>198</v>
      </c>
      <c r="C14" s="30" t="s">
        <v>193</v>
      </c>
      <c r="D14" s="31" t="s">
        <v>194</v>
      </c>
      <c r="E14" s="32">
        <v>26000</v>
      </c>
      <c r="F14" s="45">
        <f t="shared" si="0"/>
        <v>2600</v>
      </c>
      <c r="G14" s="35" t="s">
        <v>0</v>
      </c>
      <c r="H14" s="26"/>
    </row>
    <row r="15" spans="1:8" s="148" customFormat="1" x14ac:dyDescent="0.25">
      <c r="A15" s="26"/>
      <c r="B15" s="29" t="s">
        <v>199</v>
      </c>
      <c r="C15" s="30" t="s">
        <v>193</v>
      </c>
      <c r="D15" s="31" t="s">
        <v>187</v>
      </c>
      <c r="E15" s="32">
        <v>26000</v>
      </c>
      <c r="F15" s="45">
        <f t="shared" si="0"/>
        <v>1040</v>
      </c>
      <c r="G15" s="35" t="s">
        <v>0</v>
      </c>
      <c r="H15" s="26"/>
    </row>
    <row r="16" spans="1:8" s="148" customFormat="1" x14ac:dyDescent="0.25">
      <c r="A16" s="26"/>
      <c r="B16" s="29" t="s">
        <v>195</v>
      </c>
      <c r="C16" s="30" t="s">
        <v>200</v>
      </c>
      <c r="D16" s="31" t="s">
        <v>185</v>
      </c>
      <c r="E16" s="32">
        <v>250000</v>
      </c>
      <c r="F16" s="45">
        <f t="shared" si="0"/>
        <v>3333.3333333333335</v>
      </c>
      <c r="G16" s="35" t="s">
        <v>0</v>
      </c>
      <c r="H16" s="26"/>
    </row>
    <row r="17" spans="1:8" s="148" customFormat="1" x14ac:dyDescent="0.25">
      <c r="A17" s="26"/>
      <c r="B17" s="29" t="s">
        <v>201</v>
      </c>
      <c r="C17" s="30" t="s">
        <v>200</v>
      </c>
      <c r="D17" s="31" t="s">
        <v>185</v>
      </c>
      <c r="E17" s="32">
        <v>250000</v>
      </c>
      <c r="F17" s="45">
        <f t="shared" si="0"/>
        <v>3333.3333333333335</v>
      </c>
      <c r="G17" s="35" t="s">
        <v>0</v>
      </c>
      <c r="H17" s="26"/>
    </row>
    <row r="18" spans="1:8" s="148" customFormat="1" x14ac:dyDescent="0.25">
      <c r="A18" s="26"/>
      <c r="B18" s="109" t="s">
        <v>72</v>
      </c>
      <c r="C18" s="165"/>
      <c r="D18" s="166"/>
      <c r="E18" s="167"/>
      <c r="F18" s="46">
        <f>SUMIF(C8:C17,"2015",F8:F17)</f>
        <v>10573.333333333332</v>
      </c>
      <c r="G18" s="47" t="s">
        <v>0</v>
      </c>
      <c r="H18" s="26"/>
    </row>
    <row r="19" spans="1:8" s="148" customFormat="1" x14ac:dyDescent="0.25">
      <c r="A19" s="26"/>
      <c r="B19" s="107" t="s">
        <v>131</v>
      </c>
      <c r="C19" s="168"/>
      <c r="D19" s="169"/>
      <c r="E19" s="170"/>
      <c r="F19" s="46">
        <f>SUMIF(C8:C17,"2016",F8:F17)</f>
        <v>6666.666666666667</v>
      </c>
      <c r="G19" s="47" t="s">
        <v>0</v>
      </c>
      <c r="H19" s="26"/>
    </row>
    <row r="20" spans="1:8" s="148" customFormat="1" x14ac:dyDescent="0.25">
      <c r="A20" s="26"/>
      <c r="B20" s="50" t="s">
        <v>36</v>
      </c>
      <c r="C20" s="171"/>
      <c r="D20" s="172"/>
      <c r="E20" s="172"/>
      <c r="F20" s="48">
        <f>F18+F19</f>
        <v>17240</v>
      </c>
      <c r="G20" s="49" t="s">
        <v>0</v>
      </c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164"/>
      <c r="D23" s="26"/>
      <c r="E23" s="26"/>
      <c r="F23" s="173"/>
      <c r="G23" s="173"/>
      <c r="H23" s="26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t="12" hidden="1" customHeight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s="155" customFormat="1" x14ac:dyDescent="0.25"/>
    <row r="130" s="155" customFormat="1" x14ac:dyDescent="0.25"/>
    <row r="131" s="155" customFormat="1" x14ac:dyDescent="0.25"/>
    <row r="132" s="155" customFormat="1" x14ac:dyDescent="0.25"/>
    <row r="133" s="155" customFormat="1" x14ac:dyDescent="0.25"/>
    <row r="134" s="155" customFormat="1" x14ac:dyDescent="0.25"/>
    <row r="135" s="155" customFormat="1" x14ac:dyDescent="0.25"/>
    <row r="136" s="155" customFormat="1" x14ac:dyDescent="0.25"/>
    <row r="137" s="155" customFormat="1" x14ac:dyDescent="0.25"/>
    <row r="138" s="155" customFormat="1" x14ac:dyDescent="0.25"/>
    <row r="139" s="155" customFormat="1" x14ac:dyDescent="0.25"/>
    <row r="140" s="155" customFormat="1" x14ac:dyDescent="0.25"/>
    <row r="141" s="155" customFormat="1" x14ac:dyDescent="0.25"/>
    <row r="142" s="155" customFormat="1" x14ac:dyDescent="0.25"/>
    <row r="143" s="155" customFormat="1" x14ac:dyDescent="0.25"/>
    <row r="144" s="155" customFormat="1" x14ac:dyDescent="0.25"/>
    <row r="145" s="155" customFormat="1" x14ac:dyDescent="0.25"/>
    <row r="146" s="155" customFormat="1" x14ac:dyDescent="0.25"/>
    <row r="147" s="155" customFormat="1" x14ac:dyDescent="0.25"/>
    <row r="148" s="155" customFormat="1" x14ac:dyDescent="0.25"/>
    <row r="149" s="155" customFormat="1" x14ac:dyDescent="0.25"/>
    <row r="150" s="155" customFormat="1" x14ac:dyDescent="0.25"/>
    <row r="151" s="155" customFormat="1" x14ac:dyDescent="0.25"/>
    <row r="152" s="155" customFormat="1" x14ac:dyDescent="0.25"/>
    <row r="153" s="155" customFormat="1" x14ac:dyDescent="0.25"/>
    <row r="154" s="155" customFormat="1" x14ac:dyDescent="0.25"/>
    <row r="155" s="155" customFormat="1" x14ac:dyDescent="0.25"/>
    <row r="156" s="155" customFormat="1" x14ac:dyDescent="0.25"/>
    <row r="157" s="155" customFormat="1" x14ac:dyDescent="0.25"/>
    <row r="158" s="155" customFormat="1" x14ac:dyDescent="0.25"/>
    <row r="159" s="155" customFormat="1" x14ac:dyDescent="0.25"/>
    <row r="160" s="155" customFormat="1" x14ac:dyDescent="0.25"/>
    <row r="161" s="155" customFormat="1" x14ac:dyDescent="0.25"/>
    <row r="162" s="155" customFormat="1" x14ac:dyDescent="0.25"/>
    <row r="163" s="155" customFormat="1" x14ac:dyDescent="0.25"/>
    <row r="164" s="155" customFormat="1" x14ac:dyDescent="0.25"/>
    <row r="165" s="155" customFormat="1" x14ac:dyDescent="0.25"/>
    <row r="166" s="155" customFormat="1" x14ac:dyDescent="0.25"/>
    <row r="167" s="155" customFormat="1" x14ac:dyDescent="0.25"/>
    <row r="168" s="155" customFormat="1" x14ac:dyDescent="0.25"/>
    <row r="169" s="155" customFormat="1" x14ac:dyDescent="0.25"/>
    <row r="170" s="155" customFormat="1" x14ac:dyDescent="0.25"/>
    <row r="171" s="155" customFormat="1" x14ac:dyDescent="0.25"/>
    <row r="172" s="155" customFormat="1" x14ac:dyDescent="0.25"/>
    <row r="173" s="155" customFormat="1" x14ac:dyDescent="0.25"/>
    <row r="174" s="155" customFormat="1" x14ac:dyDescent="0.25"/>
    <row r="175" s="155" customFormat="1" x14ac:dyDescent="0.25"/>
    <row r="176" s="155" customFormat="1" x14ac:dyDescent="0.25"/>
    <row r="177" s="155" customFormat="1" x14ac:dyDescent="0.25"/>
    <row r="178" s="155" customFormat="1" x14ac:dyDescent="0.25"/>
    <row r="179" s="155" customFormat="1" x14ac:dyDescent="0.25"/>
    <row r="180" s="155" customFormat="1" x14ac:dyDescent="0.25"/>
    <row r="181" s="155" customFormat="1" x14ac:dyDescent="0.25"/>
    <row r="182" s="155" customFormat="1" x14ac:dyDescent="0.25"/>
    <row r="183" s="155" customFormat="1" x14ac:dyDescent="0.25"/>
    <row r="184" s="155" customFormat="1" x14ac:dyDescent="0.25"/>
    <row r="185" s="155" customFormat="1" x14ac:dyDescent="0.25"/>
    <row r="186" s="155" customFormat="1" x14ac:dyDescent="0.25"/>
    <row r="187" s="155" customFormat="1" x14ac:dyDescent="0.25"/>
    <row r="188" s="155" customFormat="1" x14ac:dyDescent="0.25"/>
    <row r="189" s="155" customFormat="1" x14ac:dyDescent="0.25"/>
    <row r="190" s="155" customFormat="1" x14ac:dyDescent="0.25"/>
    <row r="191" s="155" customFormat="1" x14ac:dyDescent="0.25"/>
    <row r="192" s="155" customFormat="1" x14ac:dyDescent="0.25"/>
    <row r="193" s="155" customFormat="1" x14ac:dyDescent="0.25"/>
    <row r="194" s="155" customFormat="1" x14ac:dyDescent="0.25"/>
    <row r="195" s="155" customFormat="1" x14ac:dyDescent="0.25"/>
    <row r="196" s="155" customFormat="1" x14ac:dyDescent="0.25"/>
    <row r="197" s="155" customFormat="1" x14ac:dyDescent="0.25"/>
    <row r="198" s="155" customFormat="1" x14ac:dyDescent="0.25"/>
    <row r="199" s="155" customFormat="1" x14ac:dyDescent="0.25"/>
    <row r="200" s="155" customFormat="1" x14ac:dyDescent="0.25"/>
    <row r="201" s="155" customFormat="1" x14ac:dyDescent="0.25"/>
    <row r="202" s="155" customFormat="1" x14ac:dyDescent="0.25"/>
    <row r="203" s="155" customFormat="1" x14ac:dyDescent="0.25"/>
    <row r="204" s="155" customFormat="1" x14ac:dyDescent="0.25"/>
    <row r="205" s="155" customFormat="1" x14ac:dyDescent="0.25"/>
    <row r="206" s="155" customFormat="1" x14ac:dyDescent="0.25"/>
    <row r="207" s="155" customFormat="1" x14ac:dyDescent="0.25"/>
    <row r="208" s="155" customFormat="1" x14ac:dyDescent="0.25"/>
    <row r="209" s="155" customFormat="1" x14ac:dyDescent="0.25"/>
    <row r="210" s="155" customFormat="1" x14ac:dyDescent="0.25"/>
    <row r="211" s="155" customFormat="1" x14ac:dyDescent="0.25"/>
    <row r="212" s="155" customFormat="1" x14ac:dyDescent="0.25"/>
    <row r="213" s="155" customFormat="1" x14ac:dyDescent="0.25"/>
    <row r="214" s="155" customFormat="1" x14ac:dyDescent="0.25"/>
    <row r="215" s="155" customFormat="1" x14ac:dyDescent="0.25"/>
    <row r="216" s="155" customFormat="1" x14ac:dyDescent="0.25"/>
    <row r="217" s="155" customFormat="1" x14ac:dyDescent="0.25"/>
    <row r="218" s="155" customFormat="1" x14ac:dyDescent="0.25"/>
    <row r="219" s="155" customFormat="1" x14ac:dyDescent="0.25"/>
    <row r="220" s="155" customFormat="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2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Mariager Vand Amba</v>
      </c>
      <c r="B1" s="56"/>
      <c r="C1" s="56"/>
      <c r="D1" s="176"/>
      <c r="E1" s="56"/>
    </row>
    <row r="2" spans="1:5" x14ac:dyDescent="0.25">
      <c r="A2" s="220" t="str">
        <f>'1. Forside'!A2</f>
        <v>V131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35000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35000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177</v>
      </c>
      <c r="C11" s="178"/>
      <c r="D11" s="179"/>
      <c r="E11" s="56"/>
    </row>
    <row r="12" spans="1:5" x14ac:dyDescent="0.25">
      <c r="A12" s="56"/>
      <c r="B12" s="53" t="s">
        <v>178</v>
      </c>
      <c r="C12" s="180">
        <v>1380000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1380000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141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14000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37500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51500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142</v>
      </c>
      <c r="C22" s="265"/>
      <c r="D22" s="266"/>
      <c r="E22" s="56"/>
    </row>
    <row r="23" spans="1:5" x14ac:dyDescent="0.25">
      <c r="A23" s="56"/>
      <c r="B23" s="108" t="s">
        <v>143</v>
      </c>
      <c r="C23" s="19">
        <v>1385733</v>
      </c>
      <c r="D23" s="58" t="s">
        <v>0</v>
      </c>
      <c r="E23" s="56"/>
    </row>
    <row r="24" spans="1:5" x14ac:dyDescent="0.25">
      <c r="A24" s="56"/>
      <c r="B24" s="108" t="s">
        <v>144</v>
      </c>
      <c r="C24" s="40">
        <v>1313287</v>
      </c>
      <c r="D24" s="58" t="s">
        <v>0</v>
      </c>
      <c r="E24" s="56"/>
    </row>
    <row r="25" spans="1:5" x14ac:dyDescent="0.25">
      <c r="A25" s="56"/>
      <c r="B25" s="28" t="s">
        <v>145</v>
      </c>
      <c r="C25" s="55">
        <f>C23-C24</f>
        <v>72446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2015-08-25T12:21:16Z</dcterms:modified>
</cp:coreProperties>
</file>