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C9" i="4" l="1"/>
  <c r="F9" i="2" l="1"/>
  <c r="F10" i="2"/>
  <c r="F11" i="2"/>
  <c r="F12" i="2"/>
  <c r="F13" i="2"/>
  <c r="F14" i="2"/>
  <c r="F15" i="2"/>
  <c r="F16" i="2"/>
  <c r="F17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3" l="1"/>
  <c r="C22" i="8" s="1"/>
  <c r="C14" i="16"/>
  <c r="C8" i="8" s="1"/>
  <c r="C9" i="9"/>
  <c r="C15" i="8" s="1"/>
  <c r="E29" i="19"/>
  <c r="C12" i="8"/>
  <c r="C9" i="11"/>
  <c r="C27" i="8" s="1"/>
  <c r="C11" i="17" l="1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F18" i="7" l="1"/>
  <c r="F18" i="2" l="1"/>
  <c r="C9" i="12" l="1"/>
  <c r="C31" i="8" s="1"/>
  <c r="E31" i="8" s="1"/>
  <c r="F8" i="2" l="1"/>
  <c r="F8" i="7"/>
  <c r="F17" i="7" s="1"/>
  <c r="F19" i="2" l="1"/>
  <c r="C9" i="10" s="1"/>
  <c r="C15" i="11" l="1"/>
  <c r="C28" i="8" s="1"/>
  <c r="C15" i="4"/>
  <c r="C26" i="8" s="1"/>
  <c r="C26" i="3"/>
  <c r="C24" i="8" s="1"/>
  <c r="F19" i="7"/>
  <c r="C18" i="8" s="1"/>
  <c r="C20" i="3"/>
  <c r="C23" i="8" s="1"/>
  <c r="C9" i="3"/>
  <c r="C21" i="8" s="1"/>
  <c r="C10" i="10"/>
  <c r="C17" i="8" s="1"/>
  <c r="F21" i="2"/>
  <c r="C16" i="8" s="1"/>
  <c r="C19" i="8" l="1"/>
  <c r="E19" i="8" s="1"/>
  <c r="C29" i="8"/>
  <c r="E29" i="8" s="1"/>
  <c r="A1" i="8"/>
  <c r="C9" i="16" l="1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<sst xmlns="http://schemas.openxmlformats.org/spreadsheetml/2006/main" count="425" uniqueCount="212">
  <si>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</si>
  <si>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</si>
  <si>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</si>
  <si>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</si>
  <si>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</si>
  <si>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</si>
  <si>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</si>
  <si>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</si>
  <si>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</si>
  <si>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</si>
  <si>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</si>
  <si>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</si>
  <si>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</si>
  <si>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</si>
  <si>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</si>
  <si>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</si>
  <si>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</si>
  <si>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</si>
  <si>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</si>
  <si>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</si>
  <si>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</si>
  <si>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</si>
  <si>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</si>
  <si>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</si>
  <si>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</si>
  <si>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</si>
  <si>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</si>
  <si>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</si>
  <si>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</si>
  <si>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</si>
  <si>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</si>
  <si>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</si>
  <si>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</si>
  <si>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</si>
  <si>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</si>
  <si>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</si>
  <si>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</si>
  <si>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</si>
  <si>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</si>
  <si>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</si>
  <si>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</si>
  <si>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</si>
  <si>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</si>
  <si>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</si>
  <si>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</si>
  <si>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</si>
  <si>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</si>
  <si>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</si>
  <si>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</si>
  <si>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</si>
  <si>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</si>
  <si>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</si>
  <si>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</si>
  <si>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</si>
  <si>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</si>
  <si>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</si>
  <si>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</si>
  <si>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</si>
  <si>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</si>
  <si>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</si>
  <si>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</si>
  <si>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</si>
  <si>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</si>
  <si>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</si>
  <si>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</si>
  <si>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</si>
  <si>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</si>
  <si>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</si>
  <si>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</si>
  <si>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</si>
  <si>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</si>
  <si>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</si>
  <si>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</si>
  <si>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</si>
  <si>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</si>
  <si>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</si>
  <si>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</si>
  <si>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</si>
  <si>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</si>
  <si>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</si>
  <si>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</si>
  <si>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</si>
  <si>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</si>
  <si>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</si>
  <si>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</si>
  <si>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</si>
  <si>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</si>
  <si>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</si>
  <si>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</si>
  <si>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</si>
  <si>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</si>
  <si>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</si>
  <si>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</si>
  <si>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</si>
  <si>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</si>
  <si>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</si>
  <si>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</si>
  <si>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</si>
  <si>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</si>
  <si>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</si>
  <si>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</si>
  <si>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</si>
  <si>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</si>
  <si>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</si>
  <si>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</si>
  <si>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</si>
  <si>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</si>
  <si>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</si>
  <si>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</si>
  <si>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</si>
  <si>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</si>
  <si>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</si>
  <si>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</si>
  <si>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</si>
  <si>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</si>
  <si>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</si>
  <si>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</si>
  <si>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</si>
  <si>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</si>
  <si>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</si>
  <si>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</si>
  <si>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</si>
  <si>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</si>
  <si>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</si>
  <si>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</si>
  <si>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</si>
  <si>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</si>
  <si>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</si>
  <si>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</si>
  <si>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</si>
  <si>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</si>
  <si>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</si>
  <si>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</si>
  <si>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</si>
  <si>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</si>
  <si>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</si>
  <si>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</si>
  <si>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</si>
  <si>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</si>
  <si>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</si>
  <si>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</si>
  <si>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</si>
  <si>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</si>
  <si>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</si>
  <si>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</si>
  <si>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</si>
  <si>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</si>
  <si>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</si>
  <si>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</si>
  <si>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</si>
  <si>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</si>
  <si>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</si>
  <si>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</si>
  <si>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</si>
  <si>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</si>
  <si>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</si>
  <si>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</si>
  <si>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</si>
  <si>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</si>
  <si>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</si>
  <si>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</si>
  <si>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</si>
  <si>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</si>
  <si>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</si>
  <si>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</si>
  <si>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</si>
  <si>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</si>
  <si>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</si>
  <si>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</si>
  <si>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</si>
  <si>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</si>
  <si>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</si>
  <si>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</si>
  <si>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</si>
  <si>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</si>
  <si>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</si>
  <si>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</si>
  <si>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</si>
  <si>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</si>
  <si>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</si>
  <si>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</si>
  <si>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</si>
  <si>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2014</t>
  </si>
  <si>
    <t>75</t>
  </si>
  <si>
    <t>Ø110 mm &lt; Ledningsnet ≤ Ø 250 mm</t>
  </si>
  <si>
    <t>Ø 250 mm &lt; Ledningsnet ≤ Ø 500mm</t>
  </si>
  <si>
    <t>Stik på ledningsnet, Konstruktioner</t>
  </si>
  <si>
    <t>Ventiler på Ø110 mm &lt; Ledningsnet ≤ Ø 250 mm</t>
  </si>
  <si>
    <t>Afregningsmålere, elektroniske ≤ Ø 110mm (Qn 10)</t>
  </si>
  <si>
    <t>10</t>
  </si>
  <si>
    <t>Afregningsmålere, elektroniske &gt; Ø110 mm</t>
  </si>
  <si>
    <t>Køretøjer, små lastvogne (&lt; 3.500 kg.)</t>
  </si>
  <si>
    <t>5</t>
  </si>
  <si>
    <t>Køretøjer, entreprenørmaskiner</t>
  </si>
  <si>
    <t>SRO-anlæg, vandværk</t>
  </si>
  <si>
    <t>Etageareal vandbehandlingsbygning</t>
  </si>
  <si>
    <t>Sikring af grundvand</t>
  </si>
  <si>
    <t>Dokumenteret Drikkevandssikkerhed (DDS)</t>
  </si>
  <si>
    <t>Ejendomsskatter</t>
  </si>
  <si>
    <t>Rentvandsbeholder  element</t>
  </si>
  <si>
    <t>2015</t>
  </si>
  <si>
    <t>50</t>
  </si>
  <si>
    <t>Boring (inkl. etablering, forerør, filter og prøvepumpning)</t>
  </si>
  <si>
    <t>30</t>
  </si>
  <si>
    <t>Ventiler på Ø 50mm &lt; Ledningsnet ≤ Ø110 mm</t>
  </si>
  <si>
    <t>2016</t>
  </si>
  <si>
    <t>Ø 50mm &lt; Ledningsnet ≤ Ø110 mm</t>
  </si>
  <si>
    <t>Elektronisk ledningsnetmodel</t>
  </si>
  <si>
    <t>Mariagerfjord Vand AS</t>
  </si>
  <si>
    <t>V132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</si>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</sst>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F12" sqref="F12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Mariagerfjord Vand AS</v>
      </c>
      <c r="B1" s="56"/>
      <c r="C1" s="56"/>
      <c r="D1" s="56"/>
      <c r="E1" s="56"/>
    </row>
    <row r="2" spans="1:5" x14ac:dyDescent="0.25">
      <c r="A2" s="220" t="str">
        <f>'1. Forside'!A2</f>
        <v>V132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196</v>
      </c>
      <c r="C7" s="51">
        <v>1000000</v>
      </c>
      <c r="D7" s="190" t="s">
        <v>0</v>
      </c>
      <c r="E7" s="56"/>
    </row>
    <row r="8" spans="1:5" x14ac:dyDescent="0.25">
      <c r="A8" s="56"/>
      <c r="B8" s="212" t="s">
        <v>197</v>
      </c>
      <c r="C8" s="51">
        <v>10000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1010000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817419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500000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317419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Mariagerfjord Vand AS</v>
      </c>
      <c r="B1" s="26"/>
      <c r="C1" s="26"/>
      <c r="D1" s="26"/>
      <c r="E1" s="26"/>
    </row>
    <row r="2" spans="1:5" x14ac:dyDescent="0.25">
      <c r="A2" s="221" t="str">
        <f>'1. Forside'!A2</f>
        <v>V132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176500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176500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68519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118519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Mariagerfjord Vand AS</v>
      </c>
      <c r="B1" s="26"/>
      <c r="C1" s="26"/>
      <c r="D1" s="26"/>
      <c r="E1" s="26"/>
    </row>
    <row r="2" spans="1:5" x14ac:dyDescent="0.25">
      <c r="A2" s="221" t="str">
        <f>'1. Forside'!A2</f>
        <v>V132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-1419960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-1419960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Mariagerfjord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22330175.059204061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4624538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814866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316404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541000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6296808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775350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775350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-2123040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-5794743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-7917783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-845625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698568</v>
      </c>
      <c r="D29" s="79" t="s">
        <v>0</v>
      </c>
      <c r="E29" s="10">
        <f>-C29</f>
        <v>-698568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15769317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15769317</v>
      </c>
      <c r="D36" s="79" t="s">
        <v>0</v>
      </c>
      <c r="E36" s="10">
        <f>-C36</f>
        <v>-15769317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5862290.0592040606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Mariagerfjord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766647</v>
      </c>
      <c r="D7" s="222" t="s">
        <v>0</v>
      </c>
      <c r="E7" s="223">
        <v>489679</v>
      </c>
      <c r="F7" s="222" t="s">
        <v>0</v>
      </c>
      <c r="G7" s="223">
        <v>698568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766647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489679</v>
      </c>
      <c r="F9" s="222" t="s">
        <v>0</v>
      </c>
      <c r="G9" s="224">
        <v>698568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5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Mariagerfjord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6207295.2025909266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-23587.721769845521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-310365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5873342.4808210814</v>
      </c>
      <c r="D13" s="79" t="s">
        <v>0</v>
      </c>
      <c r="E13" s="6">
        <f>C13</f>
        <v>5873342.4808210814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4322240.5547239361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210</v>
      </c>
      <c r="C16" s="14">
        <f>'6. Gennemførte investeringer'!F21</f>
        <v>1124893.7283333333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33147.919999999984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218666.66666666669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5698948.8697239365</v>
      </c>
      <c r="D19" s="79" t="s">
        <v>0</v>
      </c>
      <c r="E19" s="8">
        <f>C19</f>
        <v>5698948.8697239365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58000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7509500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103000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289681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1010000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317419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176500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118519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9582619</v>
      </c>
      <c r="D29" s="79" t="s">
        <v>0</v>
      </c>
      <c r="E29" s="6">
        <f>C29</f>
        <v>9582619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5862290.0592040606</v>
      </c>
      <c r="D33" s="79" t="s">
        <v>0</v>
      </c>
      <c r="E33" s="12">
        <f>C33</f>
        <v>5862290.0592040606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27017200.409749079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1308492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20.647585472245211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14.908536246113144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6207295.2025909266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6207295.2025909266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6207295.2025909266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-23587.721769845521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3973910.3886987111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6183707.4808210814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6207295.2025909266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1282427.1888552855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310365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Mariagerfjord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188716969.13480344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4322240.5547239361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4322240.5547239361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Mariagerfjord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1253170</v>
      </c>
      <c r="F8" s="34">
        <f t="shared" ref="F8:F18" si="0">E8/D8</f>
        <v>16708.933333333334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247395</v>
      </c>
      <c r="F9" s="34">
        <f t="shared" ref="F9:F17" si="1">E9/D9</f>
        <v>3298.6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183</v>
      </c>
      <c r="E10" s="32">
        <v>276056</v>
      </c>
      <c r="F10" s="34">
        <f t="shared" si="1"/>
        <v>3680.7466666666664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182</v>
      </c>
      <c r="D11" s="31" t="s">
        <v>183</v>
      </c>
      <c r="E11" s="32">
        <v>92077</v>
      </c>
      <c r="F11" s="34">
        <f t="shared" si="1"/>
        <v>1227.6933333333334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182</v>
      </c>
      <c r="D12" s="31" t="s">
        <v>183</v>
      </c>
      <c r="E12" s="32">
        <v>55700</v>
      </c>
      <c r="F12" s="34">
        <f t="shared" si="1"/>
        <v>742.66666666666663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182</v>
      </c>
      <c r="D13" s="31" t="s">
        <v>189</v>
      </c>
      <c r="E13" s="32">
        <v>1210487</v>
      </c>
      <c r="F13" s="34">
        <f t="shared" si="1"/>
        <v>121048.7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182</v>
      </c>
      <c r="D14" s="31" t="s">
        <v>189</v>
      </c>
      <c r="E14" s="32">
        <v>200000</v>
      </c>
      <c r="F14" s="34">
        <f t="shared" si="1"/>
        <v>20000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182</v>
      </c>
      <c r="D15" s="31" t="s">
        <v>192</v>
      </c>
      <c r="E15" s="32">
        <v>258800</v>
      </c>
      <c r="F15" s="34">
        <f t="shared" si="1"/>
        <v>51760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182</v>
      </c>
      <c r="D16" s="31" t="s">
        <v>192</v>
      </c>
      <c r="E16" s="32">
        <v>53250</v>
      </c>
      <c r="F16" s="34">
        <f t="shared" si="1"/>
        <v>10650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182</v>
      </c>
      <c r="D17" s="31" t="s">
        <v>189</v>
      </c>
      <c r="E17" s="32">
        <v>162933</v>
      </c>
      <c r="F17" s="34">
        <f t="shared" si="1"/>
        <v>16293.3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182</v>
      </c>
      <c r="D18" s="31" t="s">
        <v>183</v>
      </c>
      <c r="E18" s="32">
        <v>37299</v>
      </c>
      <c r="F18" s="34">
        <f t="shared" si="0"/>
        <v>497.32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245907.96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878985.76833333331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1124893.7283333333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Mariagerfjord Vand AS</v>
      </c>
      <c r="B1" s="162"/>
      <c r="C1" s="162"/>
      <c r="D1" s="162"/>
      <c r="E1" s="162"/>
    </row>
    <row r="2" spans="1:5" x14ac:dyDescent="0.25">
      <c r="A2" s="1" t="str">
        <f>'1. Forside'!A2</f>
        <v>V132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229001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229667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245907.96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33147.919999999984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Mariagerfjord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199</v>
      </c>
      <c r="C8" s="30" t="s">
        <v>200</v>
      </c>
      <c r="D8" s="31" t="s">
        <v>201</v>
      </c>
      <c r="E8" s="32">
        <v>100000</v>
      </c>
      <c r="F8" s="45">
        <f>E8/D8</f>
        <v>2000</v>
      </c>
      <c r="G8" s="35" t="s">
        <v>0</v>
      </c>
      <c r="H8" s="26"/>
    </row>
    <row r="9" spans="1:8" s="148" customFormat="1" x14ac:dyDescent="0.25">
      <c r="A9" s="26"/>
      <c r="B9" s="29" t="s">
        <v>202</v>
      </c>
      <c r="C9" s="30" t="s">
        <v>200</v>
      </c>
      <c r="D9" s="31" t="s">
        <v>203</v>
      </c>
      <c r="E9" s="32">
        <v>300000</v>
      </c>
      <c r="F9" s="45">
        <f t="shared" ref="F9:F16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204</v>
      </c>
      <c r="C10" s="30" t="s">
        <v>200</v>
      </c>
      <c r="D10" s="31" t="s">
        <v>183</v>
      </c>
      <c r="E10" s="32">
        <v>50000</v>
      </c>
      <c r="F10" s="45">
        <f t="shared" si="0"/>
        <v>666.66666666666663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200</v>
      </c>
      <c r="D11" s="31" t="s">
        <v>183</v>
      </c>
      <c r="E11" s="32">
        <v>5350000</v>
      </c>
      <c r="F11" s="45">
        <f t="shared" si="0"/>
        <v>71333.333333333328</v>
      </c>
      <c r="G11" s="35" t="s">
        <v>0</v>
      </c>
      <c r="H11" s="26"/>
    </row>
    <row r="12" spans="1:8" s="148" customFormat="1" x14ac:dyDescent="0.25">
      <c r="A12" s="26"/>
      <c r="B12" s="29" t="s">
        <v>207</v>
      </c>
      <c r="C12" s="30" t="s">
        <v>200</v>
      </c>
      <c r="D12" s="31" t="s">
        <v>192</v>
      </c>
      <c r="E12" s="32">
        <v>200000</v>
      </c>
      <c r="F12" s="45">
        <f t="shared" si="0"/>
        <v>40000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200</v>
      </c>
      <c r="D13" s="31" t="s">
        <v>189</v>
      </c>
      <c r="E13" s="32">
        <v>500000</v>
      </c>
      <c r="F13" s="45">
        <f t="shared" si="0"/>
        <v>50000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 t="s">
        <v>200</v>
      </c>
      <c r="D14" s="31" t="s">
        <v>201</v>
      </c>
      <c r="E14" s="32">
        <v>400000</v>
      </c>
      <c r="F14" s="45">
        <f t="shared" si="0"/>
        <v>8000</v>
      </c>
      <c r="G14" s="35" t="s">
        <v>0</v>
      </c>
      <c r="H14" s="26"/>
    </row>
    <row r="15" spans="1:8" s="148" customFormat="1" x14ac:dyDescent="0.25">
      <c r="A15" s="26"/>
      <c r="B15" s="29" t="s">
        <v>199</v>
      </c>
      <c r="C15" s="30" t="s">
        <v>205</v>
      </c>
      <c r="D15" s="31" t="s">
        <v>201</v>
      </c>
      <c r="E15" s="32">
        <v>500000</v>
      </c>
      <c r="F15" s="45">
        <f t="shared" si="0"/>
        <v>10000</v>
      </c>
      <c r="G15" s="35" t="s">
        <v>0</v>
      </c>
      <c r="H15" s="26"/>
    </row>
    <row r="16" spans="1:8" s="148" customFormat="1" x14ac:dyDescent="0.25">
      <c r="A16" s="26"/>
      <c r="B16" s="29" t="s">
        <v>206</v>
      </c>
      <c r="C16" s="30" t="s">
        <v>205</v>
      </c>
      <c r="D16" s="31" t="s">
        <v>183</v>
      </c>
      <c r="E16" s="32">
        <v>2000000</v>
      </c>
      <c r="F16" s="45">
        <f t="shared" si="0"/>
        <v>26666.666666666668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182000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36666.666666666672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218666.66666666669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Mariagerfjord Vand AS</v>
      </c>
      <c r="B1" s="56"/>
      <c r="C1" s="56"/>
      <c r="D1" s="176"/>
      <c r="E1" s="56"/>
    </row>
    <row r="2" spans="1:5" x14ac:dyDescent="0.25">
      <c r="A2" s="220" t="str">
        <f>'1. Forside'!A2</f>
        <v>V132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25000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58000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211</v>
      </c>
      <c r="C13" s="180">
        <v>7509500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7509500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78000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103000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7158681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6869000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289681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2015-05-29T10:10:34Z</cp:lastPrinted>
  <dcterms:created xsi:type="dcterms:W3CDTF">2014-01-17T08:54:17Z</dcterms:created>
  <dcterms:modified xsi:type="dcterms:W3CDTF">2015-09-24T14:01:02Z</dcterms:modified>
</cp:coreProperties>
</file>