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740" yWindow="90" windowWidth="20790" windowHeight="146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21" i="11" l="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22" i="11"/>
  <c r="F10" i="11"/>
  <c r="F23" i="11" s="1"/>
  <c r="G29" i="12" s="1"/>
  <c r="E15" i="2"/>
  <c r="G15" i="2" s="1"/>
  <c r="G12" i="9"/>
  <c r="G14" i="9" s="1"/>
  <c r="G9" i="9"/>
  <c r="G11" i="9" s="1"/>
  <c r="G12" i="7"/>
  <c r="E9" i="2" s="1"/>
  <c r="E23" i="2"/>
  <c r="E19" i="2"/>
  <c r="E18" i="2"/>
  <c r="E10" i="2"/>
  <c r="G23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<sst xmlns="http://schemas.openxmlformats.org/spreadsheetml/2006/main" count="225" uniqueCount="122">
  <si>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</si>
  <si>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</si>
  <si>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</si>
  <si>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</si>
  <si>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</si>
  <si>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</si>
  <si>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</si>
  <si>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</si>
  <si>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</si>
  <si>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</si>
  <si>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</si>
  <si>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</si>
  <si>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</si>
  <si>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</si>
  <si>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</si>
  <si>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</si>
  <si>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</si>
  <si>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</si>
  <si>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</si>
  <si>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</si>
  <si>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</si>
  <si>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</si>
  <si>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</si>
  <si>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</si>
  <si>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</si>
  <si>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</si>
  <si>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</si>
  <si>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</si>
  <si>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</si>
  <si>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</si>
  <si>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</si>
  <si>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</si>
  <si>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</si>
  <si>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</si>
  <si>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</si>
  <si>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</si>
  <si>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</si>
  <si>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</si>
  <si>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</si>
  <si>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</si>
  <si>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</si>
  <si>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</si>
  <si>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</si>
  <si>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</si>
  <si>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</si>
  <si>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</si>
  <si>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</si>
  <si>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</si>
  <si>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</si>
  <si>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</si>
  <si>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</si>
  <si>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</si>
  <si>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</si>
  <si>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</si>
  <si>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</si>
  <si>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</si>
  <si>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</si>
  <si>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</si>
  <si>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</si>
  <si>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</si>
  <si>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</si>
  <si>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</si>
  <si>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</si>
  <si>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</si>
  <si>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</si>
  <si>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</si>
  <si>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</si>
  <si>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</si>
  <si>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</si>
  <si>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</si>
  <si>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</si>
  <si>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</si>
  <si>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</si>
  <si>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</si>
  <si>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</si>
  <si>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</si>
  <si>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</si>
  <si>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</si>
  <si>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</si>
  <si>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</si>
  <si>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</si>
  <si>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</si>
  <si>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</si>
  <si>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</si>
  <si>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</si>
  <si>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</si>
  <si>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</si>
  <si>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</si>
  <si>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</si>
  <si>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</si>
  <si>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</si>
  <si>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</si>
  <si>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</si>
  <si>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</si>
  <si>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</si>
  <si>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</si>
  <si>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</si>
  <si>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</si>
  <si>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</si>
  <si>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</si>
  <si>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</si>
  <si>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</si>
  <si>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</si>
  <si>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</si>
  <si>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</si>
  <si>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Strømpeforing ≤ Ø 200 mm</t>
  </si>
  <si>
    <t xml:space="preserve">Ledningsnet ≤ Ø 200 mm </t>
  </si>
  <si>
    <t>Stik</t>
  </si>
  <si>
    <t>Brønde</t>
  </si>
  <si>
    <t>Pumpestationer m. overbygning (&lt; 20 m2), Konstruktioner</t>
  </si>
  <si>
    <t>Pumpestationer m. overbygning (&lt; 20 m2), Mek/EL</t>
  </si>
  <si>
    <t>Pumpestationer m. overbygning (&lt; 20 m2), SRO</t>
  </si>
  <si>
    <t>Overbygning</t>
  </si>
  <si>
    <t>Forsinkelsesbassiner, lukkede med automatisk rensning og SRO Miljøklasse A (5.000-10.000 m3) - Mek/EL</t>
  </si>
  <si>
    <t>Forsinkelsesbassiner, lukkede med automatisk rensning og SRO Miljøklasse A (5.000-10.000 m3) - Konstruktionre</t>
  </si>
  <si>
    <t>Indløb med riste, SRO</t>
  </si>
  <si>
    <t>Indløb med riste, Mek/EL</t>
  </si>
  <si>
    <t>Indløb med riste,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</si>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</sst>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121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171023165.05065769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8599006.3192909192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957468.92084820778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1977458.4154901742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168088237.71431929</v>
      </c>
      <c r="F13" s="38" t="s">
        <v>4</v>
      </c>
      <c r="G13" s="37">
        <f>E13</f>
        <v>168088237.71431929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5462058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1385266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-1539918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-927660.1400000006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4379745.8599999994</v>
      </c>
      <c r="F21" s="38" t="s">
        <v>4</v>
      </c>
      <c r="G21" s="37">
        <f>E21</f>
        <v>4379745.8599999994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14956690</v>
      </c>
      <c r="F23" s="38" t="s">
        <v>4</v>
      </c>
      <c r="G23" s="37">
        <f>E23</f>
        <v>14956690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187424673.5743193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45816382.663737297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116607776.06762949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8599006.3192909192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171023165.05065769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162424158.73136678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0.58948676620930818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957468.92084820778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45816382.663737297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916327.65327474591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116607776.06762949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1061130.7622154283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1977458.4154901742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-19504819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-19504819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50</v>
      </c>
      <c r="E10" s="46">
        <v>2666513</v>
      </c>
      <c r="F10" s="10">
        <f>E10/D10</f>
        <v>53330.26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51983959</v>
      </c>
      <c r="F11" s="10">
        <f t="shared" ref="F11:F22" si="0">E11/D11</f>
        <v>693119.45333333337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6403230</v>
      </c>
      <c r="F12" s="10">
        <f t="shared" si="0"/>
        <v>85376.4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13624949</v>
      </c>
      <c r="F13" s="10">
        <f t="shared" si="0"/>
        <v>181665.98666666666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13832913</v>
      </c>
      <c r="F14" s="10">
        <f t="shared" si="0"/>
        <v>276658.26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1639378</v>
      </c>
      <c r="F15" s="10">
        <f t="shared" si="0"/>
        <v>81968.899999999994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10</v>
      </c>
      <c r="E16" s="46">
        <v>766442</v>
      </c>
      <c r="F16" s="10">
        <f t="shared" si="0"/>
        <v>76644.2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1231812</v>
      </c>
      <c r="F17" s="10">
        <f t="shared" si="0"/>
        <v>16424.16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2023975</v>
      </c>
      <c r="F18" s="10">
        <f t="shared" si="0"/>
        <v>101198.75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18086122</v>
      </c>
      <c r="F19" s="10">
        <f t="shared" si="0"/>
        <v>241148.29333333333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892852</v>
      </c>
      <c r="F20" s="10">
        <f t="shared" si="0"/>
        <v>89285.2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1554605</v>
      </c>
      <c r="F21" s="10">
        <f t="shared" si="0"/>
        <v>77730.25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60</v>
      </c>
      <c r="E22" s="46">
        <v>651679</v>
      </c>
      <c r="F22" s="10">
        <f t="shared" si="0"/>
        <v>10861.316666666668</v>
      </c>
      <c r="G22" s="3" t="s">
        <v>4</v>
      </c>
      <c r="H22" s="1"/>
    </row>
    <row r="23" spans="1:8" x14ac:dyDescent="0.25">
      <c r="A23" s="1"/>
      <c r="B23" s="93" t="s">
        <v>118</v>
      </c>
      <c r="C23" s="94"/>
      <c r="D23" s="94"/>
      <c r="E23" s="95"/>
      <c r="F23" s="18">
        <f>SUM(F10:F22)</f>
        <v>1985411.4299999997</v>
      </c>
      <c r="G23" s="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8760058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3298000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5462058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1135266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-250000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1385266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898082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2438000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-1539918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2700170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2198313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2015'!F23</f>
        <v>1985411.4299999997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-927660.1400000006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165780035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93439055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5738945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-1714763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5334420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102797657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4861602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429103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5290705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-100061797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-1524560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-101586357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6502005</v>
      </c>
      <c r="F28" s="6" t="s">
        <v>4</v>
      </c>
      <c r="G28" s="16">
        <f>IF(E28&lt;0,0,-E28)</f>
        <v>-6502005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317871</v>
      </c>
      <c r="F30" s="6" t="s">
        <v>4</v>
      </c>
      <c r="G30" s="17">
        <f>-$E$30</f>
        <v>-317871</v>
      </c>
      <c r="H30" s="6" t="s">
        <v>4</v>
      </c>
      <c r="I30" s="1"/>
    </row>
    <row r="31" spans="1:9" x14ac:dyDescent="0.25">
      <c r="A31" s="1"/>
      <c r="B31" s="116" t="s">
        <v>119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120</v>
      </c>
      <c r="C32" s="114"/>
      <c r="D32" s="115"/>
      <c r="E32" s="46">
        <v>133896027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10107442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144003469</v>
      </c>
      <c r="F35" s="6" t="s">
        <v>4</v>
      </c>
      <c r="G35" s="17">
        <f>-E35</f>
        <v>-144003469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14956690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2016-12-13T16:57:05Z</dcterms:modified>
</cp:coreProperties>
</file>