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980" yWindow="495" windowWidth="20625" windowHeight="137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33" i="11" l="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34" i="11"/>
  <c r="F10" i="11"/>
  <c r="F35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<sst xmlns="http://schemas.openxmlformats.org/spreadsheetml/2006/main" count="249" uniqueCount="134">
  <si>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</si>
  <si>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</si>
  <si>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</si>
  <si>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</si>
  <si>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</si>
  <si>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</si>
  <si>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</si>
  <si>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</si>
  <si>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</si>
  <si>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</si>
  <si>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</si>
  <si>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</si>
  <si>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</si>
  <si>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</si>
  <si>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</si>
  <si>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</si>
  <si>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</si>
  <si>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</si>
  <si>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</si>
  <si>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</si>
  <si>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</si>
  <si>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</si>
  <si>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</si>
  <si>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</si>
  <si>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</si>
  <si>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</si>
  <si>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</si>
  <si>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</si>
  <si>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</si>
  <si>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</si>
  <si>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</si>
  <si>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</si>
  <si>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</si>
  <si>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</si>
  <si>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</si>
  <si>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</si>
  <si>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</si>
  <si>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</si>
  <si>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</si>
  <si>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</si>
  <si>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</si>
  <si>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</si>
  <si>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</si>
  <si>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</si>
  <si>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</si>
  <si>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</si>
  <si>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</si>
  <si>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</si>
  <si>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</si>
  <si>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</si>
  <si>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</si>
  <si>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</si>
  <si>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</si>
  <si>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</si>
  <si>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</si>
  <si>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</si>
  <si>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</si>
  <si>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</si>
  <si>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</si>
  <si>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</si>
  <si>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</si>
  <si>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</si>
  <si>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</si>
  <si>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</si>
  <si>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</si>
  <si>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</si>
  <si>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</si>
  <si>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</si>
  <si>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</si>
  <si>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</si>
  <si>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</si>
  <si>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</si>
  <si>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</si>
  <si>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</si>
  <si>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</si>
  <si>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</si>
  <si>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</si>
  <si>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</si>
  <si>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</si>
  <si>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</si>
  <si>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</si>
  <si>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</si>
  <si>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</si>
  <si>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</si>
  <si>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</si>
  <si>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</si>
  <si>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</si>
  <si>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</si>
  <si>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</si>
  <si>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</si>
  <si>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</si>
  <si>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</si>
  <si>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</si>
  <si>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</si>
  <si>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</si>
  <si>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</si>
  <si>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</si>
  <si>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</si>
  <si>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</si>
  <si>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</si>
  <si>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</si>
  <si>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</si>
  <si>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</si>
  <si>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</si>
  <si>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</si>
  <si>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SRO</t>
  </si>
  <si>
    <t>Beluftningstanke, Mek/EL</t>
  </si>
  <si>
    <t>Slutafvanding, slam - højteknologisk (centrifuger), Mek/El</t>
  </si>
  <si>
    <t>Indløb med riste, Konstruktioner</t>
  </si>
  <si>
    <t>Sand- og fedtfang, Kontruktioner</t>
  </si>
  <si>
    <t>Beluftningstanke, Konstruktioner</t>
  </si>
  <si>
    <t>Efterklaringstanke, Konstruktioner</t>
  </si>
  <si>
    <t>Slutafvanding, slam - højteknologisk (centrifuger), Konstruktioner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</si>
  <si>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</si>
  <si>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</si>
  <si>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</si>
  <si>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</si>
  <si>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</si>
  <si>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Strømpeforing Ø 200 mm &lt; Ledningsnet ≤ Ø 500 mm</t>
  </si>
  <si>
    <t>Brønde</t>
  </si>
  <si>
    <t>Stik</t>
  </si>
  <si>
    <t>Jordbassin Klasse A</t>
  </si>
  <si>
    <t>Pumpestationer m. overbygning (&lt; 20 m2), Konstruktioner</t>
  </si>
  <si>
    <t>Pumpestationer m. overbygning (&lt; 20 m2), Mek/EL</t>
  </si>
  <si>
    <t>Pumpestationer m. overbygning (&lt; 20 m2), SRO</t>
  </si>
  <si>
    <t>Spuler</t>
  </si>
  <si>
    <t>GPS</t>
  </si>
  <si>
    <t>Projetkmodul</t>
  </si>
  <si>
    <t>Biler</t>
  </si>
  <si>
    <t>Lagerplads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</si>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</sst>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133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92286908.939092338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4603473.215462679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608081.95434717066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1069464.2866003213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90609362.698144853</v>
      </c>
      <c r="F13" s="38" t="s">
        <v>4</v>
      </c>
      <c r="G13" s="37">
        <f>E13</f>
        <v>90609362.698144853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2314402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418363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-252003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474420.4608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2955182.4608</v>
      </c>
      <c r="F21" s="38" t="s">
        <v>4</v>
      </c>
      <c r="G21" s="37">
        <f>E21</f>
        <v>2955182.4608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-2400527.7399999946</v>
      </c>
      <c r="F23" s="38" t="s">
        <v>4</v>
      </c>
      <c r="G23" s="37">
        <f>E23</f>
        <v>-2400527.7399999946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91164017.418944865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24912387.294980869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62771048.428648785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4603473.215462679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92286908.939092338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87683435.723629653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0.69349695222229957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608081.95434717066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24912387.294980869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498247.74589961738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62771048.428648785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571216.54070070398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1069464.2866003213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-6884085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-6884085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257951.3</v>
      </c>
      <c r="F10" s="10">
        <f>E10/D10</f>
        <v>25795.129999999997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1193998.6100000001</v>
      </c>
      <c r="F11" s="10">
        <f t="shared" ref="F11:F34" si="0">E11/D11</f>
        <v>59699.930500000002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1173988.81</v>
      </c>
      <c r="F12" s="10">
        <f t="shared" si="0"/>
        <v>58699.440500000004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60</v>
      </c>
      <c r="E13" s="46">
        <v>193134.66</v>
      </c>
      <c r="F13" s="10">
        <f t="shared" si="0"/>
        <v>3218.9110000000001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60</v>
      </c>
      <c r="E14" s="46">
        <v>122479.5</v>
      </c>
      <c r="F14" s="10">
        <f t="shared" si="0"/>
        <v>2041.325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60</v>
      </c>
      <c r="E15" s="46">
        <v>101466.1</v>
      </c>
      <c r="F15" s="10">
        <f t="shared" si="0"/>
        <v>1691.1016666666667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60</v>
      </c>
      <c r="E16" s="46">
        <v>78819</v>
      </c>
      <c r="F16" s="10">
        <f t="shared" si="0"/>
        <v>1313.65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60</v>
      </c>
      <c r="E17" s="46">
        <v>828069.06</v>
      </c>
      <c r="F17" s="10">
        <f t="shared" si="0"/>
        <v>13801.151000000002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979980</v>
      </c>
      <c r="F18" s="10">
        <f t="shared" si="0"/>
        <v>13066.4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19599298.940000001</v>
      </c>
      <c r="F19" s="10">
        <f t="shared" si="0"/>
        <v>261323.98586666668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75</v>
      </c>
      <c r="E20" s="46">
        <v>3266600</v>
      </c>
      <c r="F20" s="10">
        <f t="shared" si="0"/>
        <v>43554.666666666664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75</v>
      </c>
      <c r="E21" s="46">
        <v>1633300</v>
      </c>
      <c r="F21" s="10">
        <f t="shared" si="0"/>
        <v>21777.333333333332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654112.6</v>
      </c>
      <c r="F22" s="10">
        <f t="shared" si="0"/>
        <v>8721.5013333333336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50</v>
      </c>
      <c r="E23" s="46">
        <v>2162125.27</v>
      </c>
      <c r="F23" s="10">
        <f t="shared" si="0"/>
        <v>43242.505400000002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75</v>
      </c>
      <c r="E24" s="46">
        <v>4899900</v>
      </c>
      <c r="F24" s="10">
        <f t="shared" si="0"/>
        <v>65332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75</v>
      </c>
      <c r="E25" s="46">
        <v>1633300</v>
      </c>
      <c r="F25" s="10">
        <f t="shared" si="0"/>
        <v>21777.333333333332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50</v>
      </c>
      <c r="E26" s="46">
        <v>4173350.81</v>
      </c>
      <c r="F26" s="10">
        <f t="shared" si="0"/>
        <v>83467.016199999998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50</v>
      </c>
      <c r="E27" s="46">
        <v>644617.28</v>
      </c>
      <c r="F27" s="10">
        <f t="shared" si="0"/>
        <v>12892.345600000001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20</v>
      </c>
      <c r="E28" s="46">
        <v>140000</v>
      </c>
      <c r="F28" s="10">
        <f t="shared" si="0"/>
        <v>7000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10</v>
      </c>
      <c r="E29" s="46">
        <v>213267.49</v>
      </c>
      <c r="F29" s="10">
        <f t="shared" si="0"/>
        <v>21326.749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10</v>
      </c>
      <c r="E30" s="46">
        <v>126200</v>
      </c>
      <c r="F30" s="10">
        <f t="shared" si="0"/>
        <v>12620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5</v>
      </c>
      <c r="E31" s="46">
        <v>106333.47</v>
      </c>
      <c r="F31" s="10">
        <f t="shared" si="0"/>
        <v>21266.694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5</v>
      </c>
      <c r="E32" s="46">
        <v>276541.94</v>
      </c>
      <c r="F32" s="10">
        <f t="shared" si="0"/>
        <v>55308.387999999999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5</v>
      </c>
      <c r="E33" s="46">
        <v>1213882.8</v>
      </c>
      <c r="F33" s="10">
        <f t="shared" si="0"/>
        <v>242776.56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30</v>
      </c>
      <c r="E34" s="46">
        <v>1111383.3600000001</v>
      </c>
      <c r="F34" s="10">
        <f t="shared" si="0"/>
        <v>37046.112000000001</v>
      </c>
      <c r="G34" s="3" t="s">
        <v>4</v>
      </c>
      <c r="H34" s="1"/>
    </row>
    <row r="35" spans="1:8" x14ac:dyDescent="0.25">
      <c r="A35" s="1"/>
      <c r="B35" s="93" t="s">
        <v>130</v>
      </c>
      <c r="C35" s="94"/>
      <c r="D35" s="94"/>
      <c r="E35" s="95"/>
      <c r="F35" s="18">
        <f>SUM(F10:F34)</f>
        <v>1138760.2304</v>
      </c>
      <c r="G35" s="8" t="s">
        <v>4</v>
      </c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</sheetData>
  <sheetProtection password="C6BD" sheet="1" objects="1" scenarios="1"/>
  <mergeCells count="4">
    <mergeCell ref="B35:E3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4707402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2393000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2314402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1168363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750000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418363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747997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1000000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-252003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878100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925000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2015'!F35</f>
        <v>1138760.2304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474420.4608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84922424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49320910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4772256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-2384575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1835792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53544383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3774510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3774510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-1346238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-39581963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-40928201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16390692</v>
      </c>
      <c r="F28" s="6" t="s">
        <v>4</v>
      </c>
      <c r="G28" s="16">
        <f>IF(E28&lt;0,0,-E28)</f>
        <v>-16390692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132</v>
      </c>
      <c r="C32" s="114"/>
      <c r="D32" s="115"/>
      <c r="E32" s="46">
        <v>67765237.329999998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3167022.4099999997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70932259.739999995</v>
      </c>
      <c r="F35" s="6" t="s">
        <v>4</v>
      </c>
      <c r="G35" s="17">
        <f>-E35</f>
        <v>-70932259.739999995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-2400527.7399999946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2016-12-13T15:31:11Z</dcterms:modified>
</cp:coreProperties>
</file>