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<sst xmlns="http://schemas.openxmlformats.org/spreadsheetml/2006/main" count="98" uniqueCount="68">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</sst>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22866076.422607999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105371.05999999998</v>
      </c>
      <c r="C3" t="s">
        <v>10</v>
      </c>
    </row>
    <row r="4" spans="1:3" s="25" customFormat="1" x14ac:dyDescent="0.25">
      <c r="A4" s="3" t="s">
        <v>11</v>
      </c>
      <c r="B4" s="45">
        <f>SUM(B2:B3)</f>
        <v>22971447.482607998</v>
      </c>
      <c r="C4" s="54" t="s">
        <v>10</v>
      </c>
    </row>
    <row r="5" spans="1:3" x14ac:dyDescent="0.25">
      <c r="A5" s="44" t="s">
        <v>0</v>
      </c>
      <c r="B5" s="35">
        <f>Investeringer!E3</f>
        <v>13242593.398046719</v>
      </c>
      <c r="C5" s="22" t="s">
        <v>10</v>
      </c>
    </row>
    <row r="6" spans="1:3" x14ac:dyDescent="0.25">
      <c r="A6" s="4" t="s">
        <v>1</v>
      </c>
      <c r="B6" s="32">
        <f>Investeringer!F3</f>
        <v>1576829.5553681119</v>
      </c>
      <c r="C6" t="s">
        <v>10</v>
      </c>
    </row>
    <row r="7" spans="1:3" x14ac:dyDescent="0.25">
      <c r="A7" s="4" t="s">
        <v>2</v>
      </c>
      <c r="B7" s="32">
        <f>Investeringer!G3</f>
        <v>260000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43964.160000000003</v>
      </c>
      <c r="C8" t="s">
        <v>10</v>
      </c>
    </row>
    <row r="9" spans="1:3" s="21" customFormat="1" x14ac:dyDescent="0.25">
      <c r="A9" s="3" t="s">
        <v>44</v>
      </c>
      <c r="B9" s="45">
        <f>SUM(B5:B8)</f>
        <v>15123387.113414831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6849631</v>
      </c>
      <c r="C10" t="s">
        <v>10</v>
      </c>
    </row>
    <row r="11" spans="1:3" s="21" customFormat="1" x14ac:dyDescent="0.25">
      <c r="A11" s="3" t="s">
        <v>65</v>
      </c>
      <c r="B11" s="45">
        <f>SUM(B10:B10)</f>
        <v>6849631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44944465.596022829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45342302.319917768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66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21652114</v>
      </c>
      <c r="C2" s="46">
        <v>482019</v>
      </c>
      <c r="D2" s="46">
        <f>B2+C2</f>
        <v>22134133</v>
      </c>
      <c r="E2" s="47">
        <f>D2</f>
        <v>22134133</v>
      </c>
      <c r="F2" s="46">
        <v>25917469.848447125</v>
      </c>
      <c r="G2" s="46">
        <v>0</v>
      </c>
      <c r="H2" s="46">
        <f>F2-G2</f>
        <v>25917469.848447125</v>
      </c>
      <c r="I2" s="46">
        <f>AVERAGEIF(E2:E4,"&lt;&gt;0")</f>
        <v>22866076.422607999</v>
      </c>
      <c r="J2" s="46">
        <v>21767864.908849336</v>
      </c>
      <c r="K2" s="36">
        <f>IF(H2&gt;I2,IF(I2&gt;J2,I2,J2),H2)</f>
        <v>22866076.422607999</v>
      </c>
    </row>
    <row r="3" spans="1:11" s="22" customFormat="1" x14ac:dyDescent="0.25">
      <c r="A3" s="27">
        <v>2014</v>
      </c>
      <c r="B3" s="46">
        <v>23579156.52</v>
      </c>
      <c r="C3" s="46"/>
      <c r="D3" s="46">
        <f t="shared" ref="D3:D4" si="0">B3+C3</f>
        <v>23579156.52</v>
      </c>
      <c r="E3" s="47">
        <f>D3*Pristalsregulering!C7</f>
        <v>23598019.845215999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/>
      <c r="C4" s="46"/>
      <c r="D4" s="46">
        <f t="shared" si="0"/>
        <v>0</v>
      </c>
      <c r="E4" s="47">
        <f>D4*Pristalsregulering!$C$6*Pristalsregulering!$C$7</f>
        <v>0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17000</v>
      </c>
      <c r="C3" s="39">
        <v>103520</v>
      </c>
      <c r="D3" s="39">
        <v>0</v>
      </c>
      <c r="E3" s="38">
        <f>B3</f>
        <v>17000</v>
      </c>
      <c r="F3" s="39">
        <f t="shared" ref="F3:G3" si="0">C3</f>
        <v>103520</v>
      </c>
      <c r="G3" s="40">
        <f t="shared" si="0"/>
        <v>0</v>
      </c>
      <c r="H3" s="41">
        <f>IF(E3=0,0,AVERAGEIF(E3:E5,"&lt;&gt;0"))+IF(F3=0,0,AVERAGEIF(F3:F5,"&lt;&gt;0"))+IF(G3=0,0,AVERAGEIF(G3:G5,"&lt;&gt;0"))</f>
        <v>105371.05999999998</v>
      </c>
    </row>
    <row r="4" spans="1:8" x14ac:dyDescent="0.25">
      <c r="A4" s="30">
        <v>2014</v>
      </c>
      <c r="B4" s="38">
        <v>11750</v>
      </c>
      <c r="C4" s="39">
        <v>78400</v>
      </c>
      <c r="D4" s="39">
        <v>0</v>
      </c>
      <c r="E4" s="38">
        <f>B4*Pristalsregulering!$C$7</f>
        <v>11759.4</v>
      </c>
      <c r="F4" s="39">
        <f>C4*Pristalsregulering!$C$7</f>
        <v>78462.719999999987</v>
      </c>
      <c r="G4" s="40">
        <f>D4*Pristalsregulering!$C$7</f>
        <v>0</v>
      </c>
      <c r="H4" s="39"/>
    </row>
    <row r="5" spans="1:8" x14ac:dyDescent="0.25">
      <c r="A5" s="30">
        <v>2013</v>
      </c>
      <c r="B5" s="38"/>
      <c r="C5" s="39"/>
      <c r="D5" s="39">
        <v>0</v>
      </c>
      <c r="E5" s="38">
        <f>B5*Pristalsregulering!$C$7*Pristalsregulering!$C$6</f>
        <v>0</v>
      </c>
      <c r="F5" s="39">
        <f>C5*Pristalsregulering!$C$7*Pristalsregulering!$C$6</f>
        <v>0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62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12163686.953794373</v>
      </c>
      <c r="C3" s="35">
        <v>1529101.3914333333</v>
      </c>
      <c r="D3" s="37">
        <v>260000</v>
      </c>
      <c r="E3" s="32">
        <f>B3*Pristalsregulering!C2*Pristalsregulering!C3*Pristalsregulering!C4*Pristalsregulering!C5*Pristalsregulering!C6*Pristalsregulering!C7</f>
        <v>13242593.398046719</v>
      </c>
      <c r="F3" s="32">
        <v>1576829.5553681119</v>
      </c>
      <c r="G3" s="32">
        <f>D3</f>
        <v>260000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43964.160000000003</v>
      </c>
      <c r="D3" s="35">
        <v>0</v>
      </c>
      <c r="E3" s="37">
        <v>0</v>
      </c>
      <c r="F3" s="35">
        <f>B3</f>
        <v>0</v>
      </c>
      <c r="G3" s="35">
        <f>C3</f>
        <v>43964.160000000003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43964.160000000003</v>
      </c>
      <c r="L3" s="40">
        <f>AVERAGE(H3:H5)+AVERAGE(I3:I5)</f>
        <v>0</v>
      </c>
      <c r="M3" s="41">
        <f>SUM(J3:L3)</f>
        <v>43964.160000000003</v>
      </c>
      <c r="N3" s="22"/>
    </row>
    <row r="4" spans="1:14" x14ac:dyDescent="0.25">
      <c r="A4" s="27">
        <v>2014</v>
      </c>
      <c r="B4" s="42">
        <v>0</v>
      </c>
      <c r="C4" s="35">
        <v>0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0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/>
      <c r="C5" s="35"/>
      <c r="D5" s="35"/>
      <c r="E5" s="37"/>
      <c r="F5" s="35" t="str">
        <f>IF(B5="","",B5*Pristalsregulering!$C$7*Pristalsregulering!$C$6)</f>
        <v/>
      </c>
      <c r="G5" s="35" t="str">
        <f>IF(C5="","",C5*Pristalsregulering!$C$7*Pristalsregulering!$C$6)</f>
        <v/>
      </c>
      <c r="H5" s="35" t="str">
        <f>IF(D5="","",D5*Pristalsregulering!$C$7*Pristalsregulering!$C$6)</f>
        <v/>
      </c>
      <c r="I5" s="37" t="str">
        <f>IF(E5="","",E5*Pristalsregulering!$C$7*Pristalsregulering!$C$6)</f>
        <v/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0</v>
      </c>
      <c r="D2" s="39">
        <v>47615</v>
      </c>
      <c r="E2" s="39">
        <v>0</v>
      </c>
      <c r="F2" s="39">
        <v>2613793</v>
      </c>
      <c r="G2" s="39">
        <v>0</v>
      </c>
      <c r="H2" s="39">
        <v>4155700</v>
      </c>
      <c r="I2" s="39">
        <v>0</v>
      </c>
      <c r="J2" s="39"/>
      <c r="K2" s="39"/>
      <c r="L2" s="40">
        <v>0</v>
      </c>
      <c r="M2" s="41">
        <f>SUM(B2:L2)</f>
        <v>6849631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Mie Nørgaard Hilstrøm</cp:lastModifiedBy>
  <dcterms:created xsi:type="dcterms:W3CDTF">2016-02-18T09:14:14Z</dcterms:created>
  <dcterms:modified xsi:type="dcterms:W3CDTF">2016-11-11T16:54:13Z</dcterms:modified>
</cp:coreProperties>
</file>