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205" yWindow="465" windowWidth="1224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7" i="11" l="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8" i="11"/>
  <c r="F10" i="11"/>
  <c r="F49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<sst xmlns="http://schemas.openxmlformats.org/spreadsheetml/2006/main" count="277" uniqueCount="136">
  <si>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</si>
  <si>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</si>
  <si>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</si>
  <si>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</si>
  <si>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</si>
  <si>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</si>
  <si>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</si>
  <si>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</si>
  <si>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</si>
  <si>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</si>
  <si>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</si>
  <si>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</si>
  <si>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</si>
  <si>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</si>
  <si>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</si>
  <si>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</si>
  <si>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</si>
  <si>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</si>
  <si>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</si>
  <si>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</si>
  <si>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</si>
  <si>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</si>
  <si>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</si>
  <si>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</si>
  <si>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</si>
  <si>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</si>
  <si>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</si>
  <si>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</si>
  <si>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</si>
  <si>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</si>
  <si>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</si>
  <si>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</si>
  <si>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</si>
  <si>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</si>
  <si>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</si>
  <si>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</si>
  <si>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</si>
  <si>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</si>
  <si>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</si>
  <si>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</si>
  <si>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</si>
  <si>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</si>
  <si>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</si>
  <si>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</si>
  <si>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</si>
  <si>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</si>
  <si>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</si>
  <si>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</si>
  <si>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</si>
  <si>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</si>
  <si>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</si>
  <si>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</si>
  <si>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</si>
  <si>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</si>
  <si>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</si>
  <si>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</si>
  <si>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</si>
  <si>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</si>
  <si>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</si>
  <si>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</si>
  <si>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</si>
  <si>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</si>
  <si>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</si>
  <si>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</si>
  <si>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</si>
  <si>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</si>
  <si>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</si>
  <si>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</si>
  <si>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</si>
  <si>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</si>
  <si>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</si>
  <si>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</si>
  <si>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</si>
  <si>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</si>
  <si>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</si>
  <si>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</si>
  <si>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</si>
  <si>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</si>
  <si>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</si>
  <si>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</si>
  <si>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</si>
  <si>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</si>
  <si>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</si>
  <si>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</si>
  <si>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</si>
  <si>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</si>
  <si>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</si>
  <si>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</si>
  <si>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</si>
  <si>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</si>
  <si>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</si>
  <si>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</si>
  <si>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</si>
  <si>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</si>
  <si>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</si>
  <si>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</si>
  <si>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</si>
  <si>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</si>
  <si>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</si>
  <si>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</si>
  <si>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</si>
  <si>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</si>
  <si>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</si>
  <si>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</si>
  <si>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</si>
  <si>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Rådnetanke, slam, SRO</t>
  </si>
  <si>
    <t>Slutdisponering, slam - højteknologisk (slamtørring), Mek/EL</t>
  </si>
  <si>
    <t>Slutdisponering, slam - lavteknologisk (slammineralisering), SRO</t>
  </si>
  <si>
    <t xml:space="preserve">Ledningsnet ≤ Ø 200 mm </t>
  </si>
  <si>
    <t xml:space="preserve">Ø 200 mm &lt; Ledningsnet ≤ Ø 500 mm </t>
  </si>
  <si>
    <t>Ø 500 mm &lt; Ledningsnet ≤ Ø 800 mm</t>
  </si>
  <si>
    <t>Ø 1200 mm &lt; Ledningsnet ≤ Ø 1600 mm</t>
  </si>
  <si>
    <t>Strømpeforing ≤ Ø 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</si>
  <si>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</si>
  <si>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</si>
  <si>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</si>
  <si>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</si>
  <si>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</si>
  <si>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</si>
  <si>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</si>
  <si>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</si>
  <si>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</si>
  <si>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</si>
  <si>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</si>
  <si>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Pumpeinstallation Miljøklasse A (100-300 l/s) - SRO</t>
  </si>
  <si>
    <t>Pumpeinstallation Miljøklasse A (300-600 l/s) - Mek/EL</t>
  </si>
  <si>
    <t>Forsinkelsesbassiner, lukkede uden automatisk rensning og SRO Miljøklasse B (mindre end 1.000 m3)</t>
  </si>
  <si>
    <t>Køretøjer, entreprenørmaskiner</t>
  </si>
  <si>
    <t>Værksteder, garager</t>
  </si>
  <si>
    <t>Kælder</t>
  </si>
  <si>
    <t>Pumpeinstallation Miljøklasse A (100-300 l/s) - Mek/EL</t>
  </si>
  <si>
    <t>Administrationbygninger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</si>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</sst>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135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112748019.71543495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1637460.1972318199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1202154.1239485706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1327911.3185967254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110217954.27288966</v>
      </c>
      <c r="F13" s="38" t="s">
        <v>4</v>
      </c>
      <c r="G13" s="37">
        <f>E13</f>
        <v>110217954.27288966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-5373080.5</v>
      </c>
      <c r="F15" s="38" t="s">
        <v>4</v>
      </c>
      <c r="G15" s="37">
        <f>E15</f>
        <v>-5373080.5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460613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-4695324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-8140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1967095.9466666663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-2275755.0533333337</v>
      </c>
      <c r="F21" s="38" t="s">
        <v>4</v>
      </c>
      <c r="G21" s="37">
        <f>E21</f>
        <v>-2275755.0533333337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-1000456</v>
      </c>
      <c r="F23" s="38" t="s">
        <v>4</v>
      </c>
      <c r="G23" s="37">
        <f>E23</f>
        <v>-1000456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101568662.71955633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29064699.723034557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82045859.795168579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1637460.1972318199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112748019.71543495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111110559.51820314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1.081944082687859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1202154.1239485706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29064699.723034557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581293.99446069112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82045859.795168579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746617.32413603412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1327911.3185967254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-51599164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-30106842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-21492322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-5373080.5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2043587</v>
      </c>
      <c r="F10" s="10">
        <f>E10/D10</f>
        <v>204358.7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1744933</v>
      </c>
      <c r="F11" s="10">
        <f t="shared" ref="F11:F48" si="0">E11/D11</f>
        <v>87246.65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1000000</v>
      </c>
      <c r="F12" s="10">
        <f t="shared" si="0"/>
        <v>100000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10570081</v>
      </c>
      <c r="F13" s="10">
        <f t="shared" si="0"/>
        <v>140934.41333333333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3794201</v>
      </c>
      <c r="F14" s="10">
        <f t="shared" si="0"/>
        <v>50589.346666666665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548900</v>
      </c>
      <c r="F15" s="10">
        <f t="shared" si="0"/>
        <v>7318.666666666667</v>
      </c>
      <c r="G15" s="3" t="s">
        <v>4</v>
      </c>
      <c r="H15" s="1"/>
    </row>
    <row r="16" spans="1:8" x14ac:dyDescent="0.25">
      <c r="A16" s="1"/>
      <c r="B16" s="50" t="s">
        <v>108</v>
      </c>
      <c r="C16" s="47">
        <v>2015</v>
      </c>
      <c r="D16" s="47">
        <v>75</v>
      </c>
      <c r="E16" s="46">
        <v>3500989</v>
      </c>
      <c r="F16" s="10">
        <f t="shared" si="0"/>
        <v>46679.853333333333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75</v>
      </c>
      <c r="E17" s="46">
        <v>5529703</v>
      </c>
      <c r="F17" s="10">
        <f t="shared" si="0"/>
        <v>73729.373333333337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75</v>
      </c>
      <c r="E18" s="46">
        <v>428696</v>
      </c>
      <c r="F18" s="10">
        <f t="shared" si="0"/>
        <v>5715.9466666666667</v>
      </c>
      <c r="G18" s="3" t="s">
        <v>4</v>
      </c>
      <c r="H18" s="1"/>
    </row>
    <row r="19" spans="1:8" x14ac:dyDescent="0.25">
      <c r="A19" s="1"/>
      <c r="B19" s="50" t="s">
        <v>112</v>
      </c>
      <c r="C19" s="47">
        <v>2015</v>
      </c>
      <c r="D19" s="47">
        <v>50</v>
      </c>
      <c r="E19" s="46">
        <v>51412</v>
      </c>
      <c r="F19" s="10">
        <f t="shared" si="0"/>
        <v>1028.24</v>
      </c>
      <c r="G19" s="3" t="s">
        <v>4</v>
      </c>
      <c r="H19" s="1"/>
    </row>
    <row r="20" spans="1:8" x14ac:dyDescent="0.25">
      <c r="A20" s="1"/>
      <c r="B20" s="50" t="s">
        <v>113</v>
      </c>
      <c r="C20" s="47">
        <v>2015</v>
      </c>
      <c r="D20" s="47">
        <v>75</v>
      </c>
      <c r="E20" s="46">
        <v>1693958</v>
      </c>
      <c r="F20" s="10">
        <f t="shared" si="0"/>
        <v>22586.106666666667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75</v>
      </c>
      <c r="E21" s="46">
        <v>1459529</v>
      </c>
      <c r="F21" s="10">
        <f t="shared" si="0"/>
        <v>19460.386666666665</v>
      </c>
      <c r="G21" s="3" t="s">
        <v>4</v>
      </c>
      <c r="H21" s="1"/>
    </row>
    <row r="22" spans="1:8" x14ac:dyDescent="0.25">
      <c r="A22" s="1"/>
      <c r="B22" s="50" t="s">
        <v>113</v>
      </c>
      <c r="C22" s="47">
        <v>2015</v>
      </c>
      <c r="D22" s="47">
        <v>75</v>
      </c>
      <c r="E22" s="46">
        <v>297398</v>
      </c>
      <c r="F22" s="10">
        <f t="shared" si="0"/>
        <v>3965.3066666666668</v>
      </c>
      <c r="G22" s="3" t="s">
        <v>4</v>
      </c>
      <c r="H22" s="1"/>
    </row>
    <row r="23" spans="1:8" x14ac:dyDescent="0.25">
      <c r="A23" s="1"/>
      <c r="B23" s="50" t="s">
        <v>114</v>
      </c>
      <c r="C23" s="47">
        <v>2015</v>
      </c>
      <c r="D23" s="47">
        <v>75</v>
      </c>
      <c r="E23" s="46">
        <v>31248</v>
      </c>
      <c r="F23" s="10">
        <f t="shared" si="0"/>
        <v>416.64</v>
      </c>
      <c r="G23" s="3" t="s">
        <v>4</v>
      </c>
      <c r="H23" s="1"/>
    </row>
    <row r="24" spans="1:8" x14ac:dyDescent="0.25">
      <c r="A24" s="1"/>
      <c r="B24" s="50" t="s">
        <v>115</v>
      </c>
      <c r="C24" s="47">
        <v>2015</v>
      </c>
      <c r="D24" s="47">
        <v>50</v>
      </c>
      <c r="E24" s="46">
        <v>2024410</v>
      </c>
      <c r="F24" s="10">
        <f t="shared" si="0"/>
        <v>40488.199999999997</v>
      </c>
      <c r="G24" s="3" t="s">
        <v>4</v>
      </c>
      <c r="H24" s="1"/>
    </row>
    <row r="25" spans="1:8" x14ac:dyDescent="0.25">
      <c r="A25" s="1"/>
      <c r="B25" s="50" t="s">
        <v>116</v>
      </c>
      <c r="C25" s="47">
        <v>2015</v>
      </c>
      <c r="D25" s="47">
        <v>20</v>
      </c>
      <c r="E25" s="46">
        <v>1989563</v>
      </c>
      <c r="F25" s="10">
        <f t="shared" si="0"/>
        <v>99478.15</v>
      </c>
      <c r="G25" s="3" t="s">
        <v>4</v>
      </c>
      <c r="H25" s="1"/>
    </row>
    <row r="26" spans="1:8" x14ac:dyDescent="0.25">
      <c r="A26" s="1"/>
      <c r="B26" s="50" t="s">
        <v>117</v>
      </c>
      <c r="C26" s="47">
        <v>2015</v>
      </c>
      <c r="D26" s="47">
        <v>10</v>
      </c>
      <c r="E26" s="46">
        <v>2207961</v>
      </c>
      <c r="F26" s="10">
        <f t="shared" si="0"/>
        <v>220796.1</v>
      </c>
      <c r="G26" s="3" t="s">
        <v>4</v>
      </c>
      <c r="H26" s="1"/>
    </row>
    <row r="27" spans="1:8" x14ac:dyDescent="0.25">
      <c r="A27" s="1"/>
      <c r="B27" s="50" t="s">
        <v>118</v>
      </c>
      <c r="C27" s="47">
        <v>2015</v>
      </c>
      <c r="D27" s="47">
        <v>50</v>
      </c>
      <c r="E27" s="46">
        <v>1977206</v>
      </c>
      <c r="F27" s="10">
        <f t="shared" si="0"/>
        <v>39544.120000000003</v>
      </c>
      <c r="G27" s="3" t="s">
        <v>4</v>
      </c>
      <c r="H27" s="1"/>
    </row>
    <row r="28" spans="1:8" x14ac:dyDescent="0.25">
      <c r="A28" s="1"/>
      <c r="B28" s="50" t="s">
        <v>119</v>
      </c>
      <c r="C28" s="47">
        <v>2015</v>
      </c>
      <c r="D28" s="47">
        <v>20</v>
      </c>
      <c r="E28" s="46">
        <v>300000</v>
      </c>
      <c r="F28" s="10">
        <f t="shared" si="0"/>
        <v>15000</v>
      </c>
      <c r="G28" s="3" t="s">
        <v>4</v>
      </c>
      <c r="H28" s="1"/>
    </row>
    <row r="29" spans="1:8" x14ac:dyDescent="0.25">
      <c r="A29" s="1"/>
      <c r="B29" s="50" t="s">
        <v>120</v>
      </c>
      <c r="C29" s="47">
        <v>2015</v>
      </c>
      <c r="D29" s="47">
        <v>10</v>
      </c>
      <c r="E29" s="46">
        <v>2276249</v>
      </c>
      <c r="F29" s="10">
        <f t="shared" si="0"/>
        <v>227624.9</v>
      </c>
      <c r="G29" s="3" t="s">
        <v>4</v>
      </c>
      <c r="H29" s="1"/>
    </row>
    <row r="30" spans="1:8" x14ac:dyDescent="0.25">
      <c r="A30" s="1"/>
      <c r="B30" s="50" t="s">
        <v>121</v>
      </c>
      <c r="C30" s="47">
        <v>2015</v>
      </c>
      <c r="D30" s="47">
        <v>50</v>
      </c>
      <c r="E30" s="46">
        <v>10000</v>
      </c>
      <c r="F30" s="10">
        <f t="shared" si="0"/>
        <v>200</v>
      </c>
      <c r="G30" s="3" t="s">
        <v>4</v>
      </c>
      <c r="H30" s="1"/>
    </row>
    <row r="31" spans="1:8" x14ac:dyDescent="0.25">
      <c r="A31" s="1"/>
      <c r="B31" s="50" t="s">
        <v>122</v>
      </c>
      <c r="C31" s="47">
        <v>2015</v>
      </c>
      <c r="D31" s="47">
        <v>20</v>
      </c>
      <c r="E31" s="46">
        <v>10000</v>
      </c>
      <c r="F31" s="10">
        <f t="shared" si="0"/>
        <v>500</v>
      </c>
      <c r="G31" s="3" t="s">
        <v>4</v>
      </c>
      <c r="H31" s="1"/>
    </row>
    <row r="32" spans="1:8" x14ac:dyDescent="0.25">
      <c r="A32" s="1"/>
      <c r="B32" s="50" t="s">
        <v>115</v>
      </c>
      <c r="C32" s="47">
        <v>2015</v>
      </c>
      <c r="D32" s="47">
        <v>50</v>
      </c>
      <c r="E32" s="46">
        <v>30000</v>
      </c>
      <c r="F32" s="10">
        <f t="shared" si="0"/>
        <v>600</v>
      </c>
      <c r="G32" s="3" t="s">
        <v>4</v>
      </c>
      <c r="H32" s="1"/>
    </row>
    <row r="33" spans="1:8" x14ac:dyDescent="0.25">
      <c r="A33" s="1"/>
      <c r="B33" s="50" t="s">
        <v>116</v>
      </c>
      <c r="C33" s="47">
        <v>2015</v>
      </c>
      <c r="D33" s="47">
        <v>20</v>
      </c>
      <c r="E33" s="46">
        <v>72022</v>
      </c>
      <c r="F33" s="10">
        <f t="shared" si="0"/>
        <v>3601.1</v>
      </c>
      <c r="G33" s="3" t="s">
        <v>4</v>
      </c>
      <c r="H33" s="1"/>
    </row>
    <row r="34" spans="1:8" x14ac:dyDescent="0.25">
      <c r="A34" s="1"/>
      <c r="B34" s="50" t="s">
        <v>117</v>
      </c>
      <c r="C34" s="47">
        <v>2015</v>
      </c>
      <c r="D34" s="47">
        <v>10</v>
      </c>
      <c r="E34" s="46">
        <v>48000</v>
      </c>
      <c r="F34" s="10">
        <f t="shared" si="0"/>
        <v>4800</v>
      </c>
      <c r="G34" s="3" t="s">
        <v>4</v>
      </c>
      <c r="H34" s="1"/>
    </row>
    <row r="35" spans="1:8" x14ac:dyDescent="0.25">
      <c r="A35" s="1"/>
      <c r="B35" s="50" t="s">
        <v>118</v>
      </c>
      <c r="C35" s="47">
        <v>2015</v>
      </c>
      <c r="D35" s="47">
        <v>50</v>
      </c>
      <c r="E35" s="46">
        <v>14482</v>
      </c>
      <c r="F35" s="10">
        <f t="shared" si="0"/>
        <v>289.64</v>
      </c>
      <c r="G35" s="3" t="s">
        <v>4</v>
      </c>
      <c r="H35" s="1"/>
    </row>
    <row r="36" spans="1:8" x14ac:dyDescent="0.25">
      <c r="A36" s="1"/>
      <c r="B36" s="50" t="s">
        <v>119</v>
      </c>
      <c r="C36" s="47">
        <v>2015</v>
      </c>
      <c r="D36" s="47">
        <v>20</v>
      </c>
      <c r="E36" s="46">
        <v>100000</v>
      </c>
      <c r="F36" s="10">
        <f t="shared" si="0"/>
        <v>5000</v>
      </c>
      <c r="G36" s="3" t="s">
        <v>4</v>
      </c>
      <c r="H36" s="1"/>
    </row>
    <row r="37" spans="1:8" x14ac:dyDescent="0.25">
      <c r="A37" s="1"/>
      <c r="B37" s="50" t="s">
        <v>120</v>
      </c>
      <c r="C37" s="47">
        <v>2015</v>
      </c>
      <c r="D37" s="47">
        <v>10</v>
      </c>
      <c r="E37" s="46">
        <v>19000</v>
      </c>
      <c r="F37" s="10">
        <f t="shared" si="0"/>
        <v>1900</v>
      </c>
      <c r="G37" s="3" t="s">
        <v>4</v>
      </c>
      <c r="H37" s="1"/>
    </row>
    <row r="38" spans="1:8" x14ac:dyDescent="0.25">
      <c r="A38" s="1"/>
      <c r="B38" s="50" t="s">
        <v>123</v>
      </c>
      <c r="C38" s="47">
        <v>2015</v>
      </c>
      <c r="D38" s="47">
        <v>10</v>
      </c>
      <c r="E38" s="46">
        <v>92091</v>
      </c>
      <c r="F38" s="10">
        <f t="shared" si="0"/>
        <v>9209.1</v>
      </c>
      <c r="G38" s="3" t="s">
        <v>4</v>
      </c>
      <c r="H38" s="1"/>
    </row>
    <row r="39" spans="1:8" x14ac:dyDescent="0.25">
      <c r="A39" s="1"/>
      <c r="B39" s="50" t="s">
        <v>124</v>
      </c>
      <c r="C39" s="47">
        <v>2015</v>
      </c>
      <c r="D39" s="47">
        <v>10</v>
      </c>
      <c r="E39" s="46">
        <v>450000</v>
      </c>
      <c r="F39" s="10">
        <f t="shared" si="0"/>
        <v>45000</v>
      </c>
      <c r="G39" s="3" t="s">
        <v>4</v>
      </c>
      <c r="H39" s="1"/>
    </row>
    <row r="40" spans="1:8" x14ac:dyDescent="0.25">
      <c r="A40" s="1"/>
      <c r="B40" s="50" t="s">
        <v>125</v>
      </c>
      <c r="C40" s="47">
        <v>2015</v>
      </c>
      <c r="D40" s="47">
        <v>20</v>
      </c>
      <c r="E40" s="46">
        <v>450000</v>
      </c>
      <c r="F40" s="10">
        <f t="shared" si="0"/>
        <v>22500</v>
      </c>
      <c r="G40" s="3" t="s">
        <v>4</v>
      </c>
      <c r="H40" s="1"/>
    </row>
    <row r="41" spans="1:8" x14ac:dyDescent="0.25">
      <c r="A41" s="1"/>
      <c r="B41" s="50" t="s">
        <v>126</v>
      </c>
      <c r="C41" s="47">
        <v>2015</v>
      </c>
      <c r="D41" s="47">
        <v>50</v>
      </c>
      <c r="E41" s="46">
        <v>650000</v>
      </c>
      <c r="F41" s="10">
        <f t="shared" si="0"/>
        <v>13000</v>
      </c>
      <c r="G41" s="3" t="s">
        <v>4</v>
      </c>
      <c r="H41" s="1"/>
    </row>
    <row r="42" spans="1:8" x14ac:dyDescent="0.25">
      <c r="A42" s="1"/>
      <c r="B42" s="50" t="s">
        <v>127</v>
      </c>
      <c r="C42" s="47">
        <v>2015</v>
      </c>
      <c r="D42" s="47">
        <v>5</v>
      </c>
      <c r="E42" s="46">
        <v>166243</v>
      </c>
      <c r="F42" s="10">
        <f t="shared" si="0"/>
        <v>33248.6</v>
      </c>
      <c r="G42" s="3" t="s">
        <v>4</v>
      </c>
      <c r="H42" s="1"/>
    </row>
    <row r="43" spans="1:8" x14ac:dyDescent="0.25">
      <c r="A43" s="1"/>
      <c r="B43" s="50" t="s">
        <v>128</v>
      </c>
      <c r="C43" s="47">
        <v>2015</v>
      </c>
      <c r="D43" s="47">
        <v>75</v>
      </c>
      <c r="E43" s="46">
        <v>1229200</v>
      </c>
      <c r="F43" s="10">
        <f t="shared" si="0"/>
        <v>16389.333333333332</v>
      </c>
      <c r="G43" s="3" t="s">
        <v>4</v>
      </c>
      <c r="H43" s="1"/>
    </row>
    <row r="44" spans="1:8" x14ac:dyDescent="0.25">
      <c r="A44" s="1"/>
      <c r="B44" s="50" t="s">
        <v>109</v>
      </c>
      <c r="C44" s="47">
        <v>2015</v>
      </c>
      <c r="D44" s="47">
        <v>75</v>
      </c>
      <c r="E44" s="46">
        <v>3857174</v>
      </c>
      <c r="F44" s="10">
        <f t="shared" si="0"/>
        <v>51428.986666666664</v>
      </c>
      <c r="G44" s="3" t="s">
        <v>4</v>
      </c>
      <c r="H44" s="1"/>
    </row>
    <row r="45" spans="1:8" x14ac:dyDescent="0.25">
      <c r="A45" s="1"/>
      <c r="B45" s="50" t="s">
        <v>129</v>
      </c>
      <c r="C45" s="47">
        <v>2015</v>
      </c>
      <c r="D45" s="47">
        <v>75</v>
      </c>
      <c r="E45" s="46">
        <v>2532131</v>
      </c>
      <c r="F45" s="10">
        <f t="shared" si="0"/>
        <v>33761.746666666666</v>
      </c>
      <c r="G45" s="3" t="s">
        <v>4</v>
      </c>
      <c r="H45" s="1"/>
    </row>
    <row r="46" spans="1:8" x14ac:dyDescent="0.25">
      <c r="A46" s="1"/>
      <c r="B46" s="50" t="s">
        <v>130</v>
      </c>
      <c r="C46" s="47">
        <v>2015</v>
      </c>
      <c r="D46" s="47">
        <v>20</v>
      </c>
      <c r="E46" s="46">
        <v>3679162</v>
      </c>
      <c r="F46" s="10">
        <f t="shared" si="0"/>
        <v>183958.1</v>
      </c>
      <c r="G46" s="3" t="s">
        <v>4</v>
      </c>
      <c r="H46" s="1"/>
    </row>
    <row r="47" spans="1:8" x14ac:dyDescent="0.25">
      <c r="A47" s="1"/>
      <c r="B47" s="50" t="s">
        <v>124</v>
      </c>
      <c r="C47" s="47">
        <v>2015</v>
      </c>
      <c r="D47" s="47">
        <v>10</v>
      </c>
      <c r="E47" s="46">
        <v>1179020</v>
      </c>
      <c r="F47" s="10">
        <f t="shared" si="0"/>
        <v>117902</v>
      </c>
      <c r="G47" s="3" t="s">
        <v>4</v>
      </c>
      <c r="H47" s="1"/>
    </row>
    <row r="48" spans="1:8" x14ac:dyDescent="0.25">
      <c r="A48" s="1"/>
      <c r="B48" s="50" t="s">
        <v>131</v>
      </c>
      <c r="C48" s="47">
        <v>2015</v>
      </c>
      <c r="D48" s="47">
        <v>75</v>
      </c>
      <c r="E48" s="46">
        <v>18620</v>
      </c>
      <c r="F48" s="10">
        <f t="shared" si="0"/>
        <v>248.26666666666668</v>
      </c>
      <c r="G48" s="3" t="s">
        <v>4</v>
      </c>
      <c r="H48" s="1"/>
    </row>
    <row r="49" spans="1:8" x14ac:dyDescent="0.25">
      <c r="A49" s="1"/>
      <c r="B49" s="93" t="s">
        <v>132</v>
      </c>
      <c r="C49" s="94"/>
      <c r="D49" s="94"/>
      <c r="E49" s="95"/>
      <c r="F49" s="18">
        <f>SUM(F10:F48)</f>
        <v>1950497.9733333332</v>
      </c>
      <c r="G49" s="8" t="s">
        <v>4</v>
      </c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</sheetData>
  <sheetProtection password="C6BD" sheet="1" objects="1" scenarios="1"/>
  <mergeCells count="4">
    <mergeCell ref="B49:E4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1748613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1288000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460613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9604676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14300000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-4695324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141860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150000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-8140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1105000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828900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2015'!F49</f>
        <v>1950497.9733333332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1967095.9466666663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102798564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51355824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7695609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749364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3699667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63500464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9332964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171640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9504604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-8956585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-20713903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-2011938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-31682426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41322642</v>
      </c>
      <c r="F28" s="6" t="s">
        <v>4</v>
      </c>
      <c r="G28" s="16">
        <f>IF(E28&lt;0,0,-E28)</f>
        <v>-41322642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/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134</v>
      </c>
      <c r="C32" s="114"/>
      <c r="D32" s="115"/>
      <c r="E32" s="46">
        <v>60365608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2110770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62476378</v>
      </c>
      <c r="F35" s="6" t="s">
        <v>4</v>
      </c>
      <c r="G35" s="17">
        <f>-E35</f>
        <v>-62476378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-1000456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2016-12-13T16:12:28Z</dcterms:modified>
</cp:coreProperties>
</file>