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2" l="1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C12" i="8" l="1"/>
  <c r="E29" i="19"/>
  <c r="C14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7" l="1"/>
  <c r="F10" i="7"/>
  <c r="F11" i="7"/>
  <c r="F13" i="7" l="1"/>
  <c r="C9" i="12"/>
  <c r="C11" i="12" s="1"/>
  <c r="C31" i="8" s="1"/>
  <c r="E31" i="8" s="1"/>
  <c r="F8" i="2" l="1"/>
  <c r="F8" i="7"/>
  <c r="F12" i="7" s="1"/>
  <c r="F10" i="2" l="1"/>
  <c r="C9" i="10" s="1"/>
  <c r="C15" i="11" l="1"/>
  <c r="C28" i="8" s="1"/>
  <c r="C14" i="4"/>
  <c r="C26" i="8" s="1"/>
  <c r="C26" i="3"/>
  <c r="C24" i="8" s="1"/>
  <c r="F14" i="7"/>
  <c r="C18" i="8" s="1"/>
  <c r="C20" i="3"/>
  <c r="C23" i="8" s="1"/>
  <c r="C9" i="3"/>
  <c r="C21" i="8" s="1"/>
  <c r="C8" i="4"/>
  <c r="C25" i="8" s="1"/>
  <c r="C10" i="10"/>
  <c r="C17" i="8" s="1"/>
  <c r="C19" i="8" s="1"/>
  <c r="E19" i="8" s="1"/>
  <c r="F12" i="2"/>
  <c r="C16" i="8" s="1"/>
  <c r="C29" i="8" l="1"/>
  <c r="E29" i="8" s="1"/>
  <c r="E35" i="8" s="1"/>
  <c r="E38" i="8" s="1"/>
  <c r="A1" i="8"/>
  <c r="E37" i="8" l="1"/>
</calcChain>
</file>

<file path=xl/sharedStrings.xml><?xml version="1.0" encoding="utf-8"?>
<sst xmlns="http://schemas.openxmlformats.org/spreadsheetml/2006/main" count="359" uniqueCount="195">
  <si>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</si>
  <si>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</si>
  <si>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</si>
  <si>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</si>
  <si>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</si>
  <si>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</si>
  <si>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</si>
  <si>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</si>
  <si>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</si>
  <si>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</si>
  <si>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</si>
  <si>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</si>
  <si>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</si>
  <si>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</si>
  <si>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</si>
  <si>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</si>
  <si>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</si>
  <si>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</si>
  <si>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</si>
  <si>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</si>
  <si>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</si>
  <si>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</si>
  <si>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</si>
  <si>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</si>
  <si>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</si>
  <si>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</si>
  <si>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</si>
  <si>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</si>
  <si>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</si>
  <si>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</si>
  <si>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</si>
  <si>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</si>
  <si>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</si>
  <si>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</si>
  <si>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</si>
  <si>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</si>
  <si>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</si>
  <si>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</si>
  <si>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</si>
  <si>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</si>
  <si>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</si>
  <si>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</si>
  <si>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</si>
  <si>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</si>
  <si>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</si>
  <si>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</si>
  <si>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</si>
  <si>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</si>
  <si>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</si>
  <si>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</si>
  <si>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</si>
  <si>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</si>
  <si>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</si>
  <si>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</si>
  <si>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</si>
  <si>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</si>
  <si>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</si>
  <si>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</si>
  <si>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</si>
  <si>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</si>
  <si>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</si>
  <si>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</si>
  <si>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</si>
  <si>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</si>
  <si>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</si>
  <si>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</si>
  <si>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</si>
  <si>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</si>
  <si>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</si>
  <si>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</si>
  <si>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</si>
  <si>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</si>
  <si>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</si>
  <si>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</si>
  <si>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</si>
  <si>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</si>
  <si>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</si>
  <si>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</si>
  <si>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</si>
  <si>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</si>
  <si>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</si>
  <si>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</si>
  <si>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</si>
  <si>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</si>
  <si>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</si>
  <si>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</si>
  <si>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</si>
  <si>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</si>
  <si>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</si>
  <si>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</si>
  <si>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</si>
  <si>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</si>
  <si>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</si>
  <si>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</si>
  <si>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</si>
  <si>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</si>
  <si>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</si>
  <si>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</si>
  <si>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</si>
  <si>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</si>
  <si>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</si>
  <si>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</si>
  <si>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</si>
  <si>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</si>
  <si>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</si>
  <si>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</si>
  <si>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</si>
  <si>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</si>
  <si>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</si>
  <si>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</si>
  <si>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</si>
  <si>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</si>
  <si>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</si>
  <si>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</si>
  <si>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</si>
  <si>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</si>
  <si>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</si>
  <si>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</si>
  <si>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</si>
  <si>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</si>
  <si>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</si>
  <si>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</si>
  <si>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</si>
  <si>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</si>
  <si>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</si>
  <si>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</si>
  <si>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</si>
  <si>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</si>
  <si>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</si>
  <si>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</si>
  <si>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</si>
  <si>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</si>
  <si>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</si>
  <si>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</si>
  <si>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</si>
  <si>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</si>
  <si>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</si>
  <si>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</si>
  <si>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</si>
  <si>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</si>
  <si>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</si>
  <si>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</si>
  <si>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</si>
  <si>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</si>
  <si>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</si>
  <si>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</si>
  <si>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</si>
  <si>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</si>
  <si>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</si>
  <si>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</si>
  <si>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</si>
  <si>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</si>
  <si>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</si>
  <si>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</si>
  <si>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</si>
  <si>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</si>
  <si>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</si>
  <si>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</si>
  <si>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</si>
  <si>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</si>
  <si>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</si>
  <si>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</si>
  <si>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</si>
  <si>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</si>
  <si>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</si>
  <si>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</si>
  <si>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</si>
  <si>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</si>
  <si>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</si>
  <si>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</si>
  <si>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</si>
  <si>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</si>
  <si>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</si>
  <si>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</si>
  <si>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</si>
  <si>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</si>
  <si>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</si>
  <si>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</si>
  <si>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</si>
  <si>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</si>
  <si>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</si>
  <si>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Ø 50mm &lt; Ledningsnet ≤ Ø110 mm</t>
  </si>
  <si>
    <t>2014</t>
  </si>
  <si>
    <t>75</t>
  </si>
  <si>
    <t>Afregningsmålere, elektroniske ≤ Ø 110mm (Qn 10)</t>
  </si>
  <si>
    <t>10</t>
  </si>
  <si>
    <t>Ventiler på ledningsnet ≤ Ø50 mm</t>
  </si>
  <si>
    <t>Boring (inkl. etablering, forerør, filter og prøvepumpning)</t>
  </si>
  <si>
    <t>Ø110 mm &lt; Ledningsnet ≤ Ø 250 mm</t>
  </si>
  <si>
    <t>Ejendomsskatter</t>
  </si>
  <si>
    <t/>
  </si>
  <si>
    <t>OUTRUP VANDVÆRK</t>
  </si>
  <si>
    <t>V147</t>
  </si>
  <si>
    <t>Tillæg for gennemførte investeringer i 2010-2014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</si>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</sst>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2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1" fontId="1" fillId="0" borderId="22" xfId="1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1" fontId="1" fillId="2" borderId="22" xfId="1" applyNumberFormat="1" applyFont="1" applyFill="1" applyBorder="1" applyAlignment="1" applyProtection="1"/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1" fontId="1" fillId="0" borderId="22" xfId="0" applyNumberFormat="1" applyFont="1" applyBorder="1" applyAlignment="1" applyProtection="1">
      <protection locked="0"/>
    </xf>
    <xf numFmtId="1" fontId="1" fillId="0" borderId="22" xfId="0" applyNumberFormat="1" applyFont="1" applyBorder="1" applyAlignment="1" applyProtection="1">
      <alignment horizontal="center"/>
    </xf>
    <xf numFmtId="1" fontId="1" fillId="0" borderId="22" xfId="0" applyNumberFormat="1" applyFont="1" applyBorder="1" applyAlignment="1" applyProtection="1"/>
    <xf numFmtId="1" fontId="3" fillId="58" borderId="22" xfId="0" applyNumberFormat="1" applyFont="1" applyFill="1" applyBorder="1" applyAlignment="1" applyProtection="1"/>
    <xf numFmtId="1" fontId="3" fillId="58" borderId="22" xfId="0" applyNumberFormat="1" applyFont="1" applyFill="1" applyBorder="1" applyAlignment="1" applyProtection="1">
      <alignment horizontal="center"/>
    </xf>
    <xf numFmtId="164" fontId="1" fillId="0" borderId="22" xfId="1" applyNumberFormat="1" applyFont="1" applyBorder="1" applyAlignment="1" applyProtection="1">
      <protection locked="0"/>
    </xf>
    <xf numFmtId="164" fontId="3" fillId="58" borderId="22" xfId="1" applyNumberFormat="1" applyFont="1" applyFill="1" applyBorder="1" applyAlignment="1" applyProtection="1"/>
    <xf numFmtId="164" fontId="3" fillId="58" borderId="22" xfId="1" applyNumberFormat="1" applyFont="1" applyFill="1" applyBorder="1" applyAlignment="1" applyProtection="1">
      <alignment horizontal="center"/>
    </xf>
    <xf numFmtId="3" fontId="29" fillId="58" borderId="22" xfId="0" quotePrefix="1" applyNumberFormat="1" applyFont="1" applyFill="1" applyBorder="1" applyAlignment="1" applyProtection="1">
      <alignment horizontal="right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0" t="s">
        <v>191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0" t="s">
        <v>192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32" t="s">
        <v>58</v>
      </c>
      <c r="E8" s="232"/>
      <c r="F8" s="232"/>
      <c r="G8" s="123"/>
      <c r="H8" s="123"/>
      <c r="I8" s="123"/>
    </row>
    <row r="9" spans="1:9" x14ac:dyDescent="0.25">
      <c r="A9" s="121"/>
      <c r="B9" s="121"/>
      <c r="C9" s="121"/>
      <c r="D9" s="243" t="s">
        <v>106</v>
      </c>
      <c r="E9" s="243"/>
      <c r="F9" s="243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33" t="s">
        <v>59</v>
      </c>
      <c r="E13" s="233"/>
      <c r="F13" s="233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34" t="s">
        <v>60</v>
      </c>
      <c r="E16" s="235"/>
      <c r="F16" s="236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7" t="s">
        <v>2</v>
      </c>
      <c r="E17" s="238"/>
      <c r="F17" s="239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7" t="s">
        <v>128</v>
      </c>
      <c r="E18" s="238"/>
      <c r="F18" s="239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40" t="s">
        <v>44</v>
      </c>
      <c r="E19" s="241"/>
      <c r="F19" s="242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40" t="s">
        <v>61</v>
      </c>
      <c r="E20" s="241"/>
      <c r="F20" s="242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40" t="s">
        <v>87</v>
      </c>
      <c r="E21" s="241"/>
      <c r="F21" s="242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40" t="s">
        <v>62</v>
      </c>
      <c r="E22" s="241"/>
      <c r="F22" s="242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9" t="s">
        <v>42</v>
      </c>
      <c r="E23" s="260"/>
      <c r="F23" s="261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6" t="s">
        <v>63</v>
      </c>
      <c r="E24" s="257"/>
      <c r="F24" s="258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53" t="s">
        <v>43</v>
      </c>
      <c r="E25" s="254"/>
      <c r="F25" s="255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50" t="s">
        <v>64</v>
      </c>
      <c r="E26" s="251"/>
      <c r="F26" s="252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44" t="s">
        <v>137</v>
      </c>
      <c r="E27" s="245"/>
      <c r="F27" s="246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7" t="s">
        <v>138</v>
      </c>
      <c r="E28" s="248"/>
      <c r="F28" s="249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1" t="str">
        <f>'1. Forside'!A1</f>
        <v>OUTRUP VANDVÆRK</v>
      </c>
      <c r="B1" s="56"/>
      <c r="C1" s="56"/>
      <c r="D1" s="56"/>
      <c r="E1" s="56"/>
    </row>
    <row r="2" spans="1:5" x14ac:dyDescent="0.25">
      <c r="A2" s="221" t="str">
        <f>'1. Forside'!A2</f>
        <v>V147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5" t="s">
        <v>118</v>
      </c>
      <c r="C4" s="265"/>
      <c r="D4" s="265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2" t="str">
        <f>'1. Forside'!A1</f>
        <v>OUTRUP VANDVÆRK</v>
      </c>
      <c r="B1" s="26"/>
      <c r="C1" s="26"/>
      <c r="D1" s="26"/>
      <c r="E1" s="26"/>
    </row>
    <row r="2" spans="1:5" x14ac:dyDescent="0.25">
      <c r="A2" s="222" t="str">
        <f>'1. Forside'!A2</f>
        <v>V147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2" t="s">
        <v>177</v>
      </c>
      <c r="C4" s="262"/>
      <c r="D4" s="262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28478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49590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-21112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-21113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-39500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18387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2" t="str">
        <f>'1. Forside'!A1</f>
        <v>OUTRUP VANDVÆRK</v>
      </c>
      <c r="B1" s="26"/>
      <c r="C1" s="26"/>
      <c r="D1" s="26"/>
      <c r="E1" s="26"/>
    </row>
    <row r="2" spans="1:5" x14ac:dyDescent="0.25">
      <c r="A2" s="222" t="str">
        <f>'1. Forside'!A2</f>
        <v>V147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5" t="s">
        <v>178</v>
      </c>
      <c r="C4" s="265"/>
      <c r="D4" s="265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-2080075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-1041980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-1038095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-207619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OUTRUP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V147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179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3734990.8111937204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1256721.8651119352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56774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12156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58267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1383918.8651119352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-97171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-97171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1286747.8651119352</v>
      </c>
      <c r="D27" s="79" t="s">
        <v>0</v>
      </c>
      <c r="E27" s="10">
        <f>IF(C27&lt;0,0,-C27)</f>
        <v>-1286747.8651119352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231" t="s">
        <v>190</v>
      </c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3408519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3408519</v>
      </c>
      <c r="D36" s="79" t="s">
        <v>0</v>
      </c>
      <c r="E36" s="10">
        <f>-C36</f>
        <v>-3408519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-960276.05391821451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2" t="str">
        <f>'1. Forside'!A1</f>
        <v>OUTRUP VANDVÆRK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2" t="str">
        <f>'1. Forside'!A2</f>
        <v>V147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2" t="s">
        <v>180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223">
        <v>0</v>
      </c>
      <c r="D7" s="224" t="s">
        <v>0</v>
      </c>
      <c r="E7" s="61">
        <v>0</v>
      </c>
      <c r="F7" s="224" t="s">
        <v>0</v>
      </c>
      <c r="G7" s="228">
        <v>84592</v>
      </c>
      <c r="H7" s="224" t="s">
        <v>0</v>
      </c>
      <c r="I7" s="61"/>
      <c r="J7" s="224" t="s">
        <v>0</v>
      </c>
      <c r="K7" s="61"/>
      <c r="L7" s="224" t="s">
        <v>0</v>
      </c>
      <c r="M7" s="26"/>
    </row>
    <row r="8" spans="1:13" x14ac:dyDescent="0.25">
      <c r="A8" s="26"/>
      <c r="B8" s="58" t="s">
        <v>74</v>
      </c>
      <c r="C8" s="225">
        <v>0</v>
      </c>
      <c r="D8" s="224" t="s">
        <v>0</v>
      </c>
      <c r="E8" s="225">
        <v>0</v>
      </c>
      <c r="F8" s="224" t="s">
        <v>0</v>
      </c>
      <c r="G8" s="225">
        <v>0</v>
      </c>
      <c r="H8" s="224" t="s">
        <v>0</v>
      </c>
      <c r="I8" s="61"/>
      <c r="J8" s="224" t="s">
        <v>0</v>
      </c>
      <c r="K8" s="61"/>
      <c r="L8" s="224" t="s">
        <v>0</v>
      </c>
      <c r="M8" s="26"/>
    </row>
    <row r="9" spans="1:13" x14ac:dyDescent="0.25">
      <c r="A9" s="26"/>
      <c r="B9" s="58" t="s">
        <v>73</v>
      </c>
      <c r="C9" s="225">
        <v>0</v>
      </c>
      <c r="D9" s="224" t="s">
        <v>0</v>
      </c>
      <c r="E9" s="225">
        <v>0</v>
      </c>
      <c r="F9" s="224" t="s">
        <v>0</v>
      </c>
      <c r="G9" s="225">
        <v>0</v>
      </c>
      <c r="H9" s="224" t="s">
        <v>0</v>
      </c>
      <c r="I9" s="61"/>
      <c r="J9" s="224" t="s">
        <v>0</v>
      </c>
      <c r="K9" s="61"/>
      <c r="L9" s="224" t="s">
        <v>0</v>
      </c>
      <c r="M9" s="26"/>
    </row>
    <row r="10" spans="1:13" x14ac:dyDescent="0.25">
      <c r="A10" s="26"/>
      <c r="B10" s="204" t="s">
        <v>57</v>
      </c>
      <c r="C10" s="223">
        <v>0</v>
      </c>
      <c r="D10" s="224" t="s">
        <v>0</v>
      </c>
      <c r="E10" s="223">
        <v>0</v>
      </c>
      <c r="F10" s="224" t="s">
        <v>0</v>
      </c>
      <c r="G10" s="223">
        <v>0</v>
      </c>
      <c r="H10" s="224" t="s">
        <v>0</v>
      </c>
      <c r="I10" s="223"/>
      <c r="J10" s="224" t="s">
        <v>0</v>
      </c>
      <c r="K10" s="213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226">
        <f>C7-C8-C9</f>
        <v>0</v>
      </c>
      <c r="D11" s="227" t="s">
        <v>0</v>
      </c>
      <c r="E11" s="226">
        <f>C11+E7-E8-E9</f>
        <v>0</v>
      </c>
      <c r="F11" s="227" t="s">
        <v>0</v>
      </c>
      <c r="G11" s="229">
        <f>E11+G7-G8-G9</f>
        <v>84592</v>
      </c>
      <c r="H11" s="227" t="s">
        <v>0</v>
      </c>
      <c r="I11" s="229">
        <f>G11+I7-I8-I9</f>
        <v>84592</v>
      </c>
      <c r="J11" s="230" t="s">
        <v>0</v>
      </c>
      <c r="K11" s="229">
        <f>K7-K8-K9+K10+I11</f>
        <v>84592</v>
      </c>
      <c r="L11" s="227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OUTRUP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V147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2" t="s">
        <v>105</v>
      </c>
      <c r="C4" s="262"/>
      <c r="D4" s="262"/>
      <c r="E4" s="262"/>
      <c r="F4" s="262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1075313.092275891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-4086.1897506483856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-24867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1046359.9025252427</v>
      </c>
      <c r="D13" s="79" t="s">
        <v>0</v>
      </c>
      <c r="E13" s="6">
        <f>C13</f>
        <v>1046359.9025252427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1214605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193</v>
      </c>
      <c r="C16" s="14">
        <f>'6. Gennemførte investeringer'!F12</f>
        <v>76625.791666666672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-76169.346666666665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investeringer'!F14</f>
        <v>47333.333333333328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1262394.7783333333</v>
      </c>
      <c r="D19" s="79" t="s">
        <v>0</v>
      </c>
      <c r="E19" s="8">
        <f>C19</f>
        <v>1262394.7783333333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34336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1919409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21017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-136625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-21112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18387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1835412</v>
      </c>
      <c r="D29" s="79" t="s">
        <v>0</v>
      </c>
      <c r="E29" s="6">
        <f>C29</f>
        <v>1835412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-207619</v>
      </c>
      <c r="D31" s="79" t="s">
        <v>0</v>
      </c>
      <c r="E31" s="10">
        <f>C31</f>
        <v>-207619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-960276.05391821451</v>
      </c>
      <c r="D33" s="79" t="s">
        <v>0</v>
      </c>
      <c r="E33" s="12">
        <f>C33</f>
        <v>-960276.05391821451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2976271.6269403612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293869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10.12788564612246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3.5963733055897738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4" customFormat="1" x14ac:dyDescent="0.2">
      <c r="A49" s="215"/>
      <c r="B49" s="215"/>
      <c r="C49" s="216"/>
      <c r="D49" s="217"/>
      <c r="E49" s="218"/>
      <c r="F49" s="217"/>
      <c r="G49" s="215"/>
    </row>
    <row r="50" spans="1:7" s="214" customFormat="1" x14ac:dyDescent="0.2">
      <c r="A50" s="215"/>
      <c r="B50" s="215"/>
      <c r="C50" s="216"/>
      <c r="D50" s="217"/>
      <c r="E50" s="218"/>
      <c r="F50" s="217"/>
      <c r="G50" s="215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OUTRUP VANDVÆRK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V147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62" t="s">
        <v>124</v>
      </c>
      <c r="C4" s="262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1075313.092275891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1075313.092275891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1075313.092275891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-4086.1897506483856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OUTRUP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V147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123</v>
      </c>
      <c r="C4" s="262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9">
        <v>809818.28979297355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1071226.9025252427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1075313.092275891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9">
        <v>99466.461035519911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24867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OUTRUP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V147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2" t="s">
        <v>122</v>
      </c>
      <c r="C4" s="262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56738456.591240302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1214605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1214605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95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OUTRUP VANDVÆRK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V147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63" t="s">
        <v>126</v>
      </c>
      <c r="C4" s="263"/>
      <c r="D4" s="263"/>
      <c r="E4" s="263"/>
      <c r="F4" s="263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64" t="s">
        <v>52</v>
      </c>
      <c r="G7" s="264"/>
      <c r="H7" s="26"/>
    </row>
    <row r="8" spans="1:8" s="148" customFormat="1" x14ac:dyDescent="0.25">
      <c r="A8" s="26"/>
      <c r="B8" s="29" t="s">
        <v>181</v>
      </c>
      <c r="C8" s="30" t="s">
        <v>182</v>
      </c>
      <c r="D8" s="31" t="s">
        <v>183</v>
      </c>
      <c r="E8" s="32">
        <v>74632</v>
      </c>
      <c r="F8" s="34">
        <f t="shared" ref="F8" si="0">E8/D8</f>
        <v>995.09333333333336</v>
      </c>
      <c r="G8" s="35" t="s">
        <v>0</v>
      </c>
      <c r="H8" s="26"/>
    </row>
    <row r="9" spans="1:8" s="148" customFormat="1" x14ac:dyDescent="0.25">
      <c r="A9" s="26"/>
      <c r="B9" s="29" t="s">
        <v>184</v>
      </c>
      <c r="C9" s="30" t="s">
        <v>182</v>
      </c>
      <c r="D9" s="31" t="s">
        <v>185</v>
      </c>
      <c r="E9" s="32">
        <v>22539</v>
      </c>
      <c r="F9" s="34">
        <f t="shared" ref="F9" si="1">E9/D9</f>
        <v>2253.9</v>
      </c>
      <c r="G9" s="35" t="s">
        <v>0</v>
      </c>
      <c r="H9" s="26"/>
    </row>
    <row r="10" spans="1:8" s="148" customFormat="1" x14ac:dyDescent="0.25">
      <c r="A10" s="26"/>
      <c r="B10" s="23" t="s">
        <v>71</v>
      </c>
      <c r="C10" s="158"/>
      <c r="D10" s="158"/>
      <c r="E10" s="158"/>
      <c r="F10" s="36">
        <f>SUM(F8:F9)</f>
        <v>3248.9933333333333</v>
      </c>
      <c r="G10" s="37" t="s">
        <v>0</v>
      </c>
      <c r="H10" s="26"/>
    </row>
    <row r="11" spans="1:8" s="148" customFormat="1" x14ac:dyDescent="0.25">
      <c r="A11" s="26"/>
      <c r="B11" s="107" t="s">
        <v>132</v>
      </c>
      <c r="C11" s="159"/>
      <c r="D11" s="159"/>
      <c r="E11" s="159"/>
      <c r="F11" s="66">
        <v>73376.79833333334</v>
      </c>
      <c r="G11" s="37" t="s">
        <v>0</v>
      </c>
      <c r="H11" s="26"/>
    </row>
    <row r="12" spans="1:8" s="148" customFormat="1" x14ac:dyDescent="0.25">
      <c r="A12" s="26"/>
      <c r="B12" s="39" t="s">
        <v>68</v>
      </c>
      <c r="C12" s="160"/>
      <c r="D12" s="160"/>
      <c r="E12" s="161"/>
      <c r="F12" s="38">
        <f>F10+F11</f>
        <v>76625.791666666672</v>
      </c>
      <c r="G12" s="38" t="s">
        <v>0</v>
      </c>
      <c r="H12" s="26"/>
    </row>
    <row r="13" spans="1:8" s="148" customFormat="1" x14ac:dyDescent="0.25">
      <c r="A13" s="26"/>
      <c r="B13" s="26"/>
      <c r="C13" s="26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hidden="1" x14ac:dyDescent="0.25"/>
    <row r="17" s="148" customFormat="1" hidden="1" x14ac:dyDescent="0.25"/>
    <row r="18" s="148" customFormat="1" hidden="1" x14ac:dyDescent="0.25"/>
    <row r="19" s="148" customFormat="1" ht="14.45" hidden="1" customHeight="1" x14ac:dyDescent="0.25"/>
    <row r="20" s="148" customFormat="1" ht="14.45" hidden="1" customHeight="1" x14ac:dyDescent="0.25"/>
    <row r="21" s="148" customFormat="1" ht="1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t="15" hidden="1" customHeight="1" x14ac:dyDescent="0.25"/>
    <row r="26" s="148" customFormat="1" hidden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OUTRUP VANDVÆRK</v>
      </c>
      <c r="B1" s="162"/>
      <c r="C1" s="162"/>
      <c r="D1" s="162"/>
      <c r="E1" s="162"/>
    </row>
    <row r="2" spans="1:5" x14ac:dyDescent="0.25">
      <c r="A2" s="1" t="str">
        <f>'1. Forside'!A2</f>
        <v>V147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62" t="s">
        <v>121</v>
      </c>
      <c r="C4" s="262"/>
      <c r="D4" s="262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41334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41333.333333333328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investeringer'!F10</f>
        <v>3248.9933333333333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-76169.346666666665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OUTRUP VANDVÆRK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V147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62" t="s">
        <v>120</v>
      </c>
      <c r="C4" s="262"/>
      <c r="D4" s="262"/>
      <c r="E4" s="262"/>
      <c r="F4" s="262"/>
      <c r="G4" s="262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64" t="s">
        <v>56</v>
      </c>
      <c r="G7" s="264"/>
      <c r="H7" s="26"/>
    </row>
    <row r="8" spans="1:8" s="148" customFormat="1" x14ac:dyDescent="0.25">
      <c r="A8" s="26"/>
      <c r="B8" s="29" t="s">
        <v>186</v>
      </c>
      <c r="C8" s="30">
        <v>2015</v>
      </c>
      <c r="D8" s="31">
        <v>75</v>
      </c>
      <c r="E8" s="32">
        <v>300000</v>
      </c>
      <c r="F8" s="45">
        <f>E8/D8</f>
        <v>4000</v>
      </c>
      <c r="G8" s="35" t="s">
        <v>0</v>
      </c>
      <c r="H8" s="26"/>
    </row>
    <row r="9" spans="1:8" s="148" customFormat="1" x14ac:dyDescent="0.25">
      <c r="A9" s="26"/>
      <c r="B9" s="29" t="s">
        <v>187</v>
      </c>
      <c r="C9" s="30">
        <v>2015</v>
      </c>
      <c r="D9" s="31">
        <v>30</v>
      </c>
      <c r="E9" s="32">
        <v>1100000</v>
      </c>
      <c r="F9" s="45">
        <f t="shared" ref="F9" si="0">E9/D9</f>
        <v>36666.666666666664</v>
      </c>
      <c r="G9" s="35" t="s">
        <v>0</v>
      </c>
      <c r="H9" s="26"/>
    </row>
    <row r="10" spans="1:8" s="148" customFormat="1" x14ac:dyDescent="0.25">
      <c r="A10" s="26"/>
      <c r="B10" s="29" t="s">
        <v>181</v>
      </c>
      <c r="C10" s="30">
        <v>2016</v>
      </c>
      <c r="D10" s="31">
        <v>75</v>
      </c>
      <c r="E10" s="32">
        <v>400000</v>
      </c>
      <c r="F10" s="45">
        <f t="shared" ref="F10:F11" si="1">E10/D10</f>
        <v>5333.333333333333</v>
      </c>
      <c r="G10" s="35" t="s">
        <v>0</v>
      </c>
      <c r="H10" s="26"/>
    </row>
    <row r="11" spans="1:8" s="148" customFormat="1" x14ac:dyDescent="0.25">
      <c r="A11" s="26"/>
      <c r="B11" s="29" t="s">
        <v>188</v>
      </c>
      <c r="C11" s="30">
        <v>2016</v>
      </c>
      <c r="D11" s="31">
        <v>75</v>
      </c>
      <c r="E11" s="32">
        <v>100000</v>
      </c>
      <c r="F11" s="45">
        <f t="shared" si="1"/>
        <v>1333.3333333333333</v>
      </c>
      <c r="G11" s="35" t="s">
        <v>0</v>
      </c>
      <c r="H11" s="26"/>
    </row>
    <row r="12" spans="1:8" s="148" customFormat="1" x14ac:dyDescent="0.25">
      <c r="A12" s="26"/>
      <c r="B12" s="109" t="s">
        <v>72</v>
      </c>
      <c r="C12" s="165"/>
      <c r="D12" s="166"/>
      <c r="E12" s="167"/>
      <c r="F12" s="46">
        <f>SUMIF(C8:C11,"2015",F8:F11)</f>
        <v>40666.666666666664</v>
      </c>
      <c r="G12" s="47" t="s">
        <v>0</v>
      </c>
      <c r="H12" s="26"/>
    </row>
    <row r="13" spans="1:8" s="148" customFormat="1" x14ac:dyDescent="0.25">
      <c r="A13" s="26"/>
      <c r="B13" s="107" t="s">
        <v>130</v>
      </c>
      <c r="C13" s="168"/>
      <c r="D13" s="169"/>
      <c r="E13" s="170"/>
      <c r="F13" s="46">
        <f>SUMIF(C8:C11,"2016",F8:F11)</f>
        <v>6666.6666666666661</v>
      </c>
      <c r="G13" s="47" t="s">
        <v>0</v>
      </c>
      <c r="H13" s="26"/>
    </row>
    <row r="14" spans="1:8" s="148" customFormat="1" x14ac:dyDescent="0.25">
      <c r="A14" s="26"/>
      <c r="B14" s="50" t="s">
        <v>36</v>
      </c>
      <c r="C14" s="171"/>
      <c r="D14" s="172"/>
      <c r="E14" s="172"/>
      <c r="F14" s="48">
        <f>F12+F13</f>
        <v>47333.333333333328</v>
      </c>
      <c r="G14" s="49" t="s">
        <v>0</v>
      </c>
      <c r="H14" s="26"/>
    </row>
    <row r="15" spans="1:8" s="148" customFormat="1" x14ac:dyDescent="0.25">
      <c r="A15" s="26"/>
      <c r="B15" s="26"/>
      <c r="C15" s="164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164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164"/>
      <c r="D17" s="26"/>
      <c r="E17" s="26"/>
      <c r="F17" s="173"/>
      <c r="G17" s="173"/>
      <c r="H17" s="26"/>
    </row>
    <row r="18" spans="1:8" s="148" customFormat="1" hidden="1" x14ac:dyDescent="0.25">
      <c r="C18" s="174"/>
    </row>
    <row r="19" spans="1:8" s="148" customFormat="1" hidden="1" x14ac:dyDescent="0.25">
      <c r="C19" s="174"/>
    </row>
    <row r="20" spans="1:8" s="148" customFormat="1" hidden="1" x14ac:dyDescent="0.25">
      <c r="C20" s="174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t="12" hidden="1" customHeight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x14ac:dyDescent="0.25"/>
    <row r="115" spans="3:3" x14ac:dyDescent="0.25"/>
    <row r="116" spans="3:3" x14ac:dyDescent="0.25"/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1" t="str">
        <f>'1. Forside'!A1</f>
        <v>OUTRUP VANDVÆRK</v>
      </c>
      <c r="B1" s="56"/>
      <c r="C1" s="56"/>
      <c r="D1" s="176"/>
      <c r="E1" s="56"/>
    </row>
    <row r="2" spans="1:5" x14ac:dyDescent="0.25">
      <c r="A2" s="221" t="str">
        <f>'1. Forside'!A2</f>
        <v>V147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5" t="s">
        <v>119</v>
      </c>
      <c r="C4" s="265"/>
      <c r="D4" s="265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32490</v>
      </c>
      <c r="D7" s="181" t="s">
        <v>0</v>
      </c>
      <c r="E7" s="56"/>
    </row>
    <row r="8" spans="1:5" x14ac:dyDescent="0.25">
      <c r="A8" s="56"/>
      <c r="B8" s="206" t="s">
        <v>189</v>
      </c>
      <c r="C8" s="51">
        <v>1846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34336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176</v>
      </c>
      <c r="C12" s="178"/>
      <c r="D12" s="179"/>
      <c r="E12" s="56"/>
    </row>
    <row r="13" spans="1:5" x14ac:dyDescent="0.25">
      <c r="A13" s="56"/>
      <c r="B13" s="53" t="s">
        <v>194</v>
      </c>
      <c r="C13" s="180">
        <v>1919409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1919409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6" t="s">
        <v>140</v>
      </c>
      <c r="C17" s="267"/>
      <c r="D17" s="268"/>
      <c r="E17" s="56"/>
    </row>
    <row r="18" spans="1:5" x14ac:dyDescent="0.25">
      <c r="A18" s="56"/>
      <c r="B18" s="53" t="s">
        <v>70</v>
      </c>
      <c r="C18" s="51">
        <v>9017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12000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21017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9" t="s">
        <v>141</v>
      </c>
      <c r="C23" s="270"/>
      <c r="D23" s="271"/>
      <c r="E23" s="56"/>
    </row>
    <row r="24" spans="1:5" x14ac:dyDescent="0.25">
      <c r="A24" s="56"/>
      <c r="B24" s="108" t="s">
        <v>142</v>
      </c>
      <c r="C24" s="19">
        <v>1853271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1989896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-136625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t="14.45" x14ac:dyDescent="0.3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2015-09-24T11:17:26Z</dcterms:modified>
</cp:coreProperties>
</file>