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90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10" i="7" l="1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C13" i="4" l="1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C25" i="8" l="1"/>
  <c r="E31" i="19" l="1"/>
  <c r="C36" i="19" l="1"/>
  <c r="E36" i="19" s="1"/>
  <c r="F31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14" i="16"/>
  <c r="C8" i="8" s="1"/>
  <c r="C14" i="3"/>
  <c r="C22" i="8" s="1"/>
  <c r="C9" i="9"/>
  <c r="C15" i="8" s="1"/>
  <c r="E29" i="19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C9" i="12" l="1"/>
  <c r="C31" i="8" s="1"/>
  <c r="E31" i="8" s="1"/>
  <c r="F8" i="2" l="1"/>
  <c r="F8" i="7"/>
  <c r="F30" i="7" s="1"/>
  <c r="F39" i="2" l="1"/>
  <c r="C9" i="10" s="1"/>
  <c r="C15" i="11" l="1"/>
  <c r="C28" i="8" s="1"/>
  <c r="C19" i="4"/>
  <c r="C26" i="8" s="1"/>
  <c r="C26" i="3"/>
  <c r="C24" i="8" s="1"/>
  <c r="F32" i="7"/>
  <c r="C18" i="8" s="1"/>
  <c r="C20" i="3"/>
  <c r="C23" i="8" s="1"/>
  <c r="C9" i="3"/>
  <c r="C21" i="8" s="1"/>
  <c r="C10" i="10"/>
  <c r="C17" i="8" s="1"/>
  <c r="F41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<sst xmlns="http://schemas.openxmlformats.org/spreadsheetml/2006/main" count="565" uniqueCount="238">
  <si>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</si>
  <si>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</si>
  <si>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</si>
  <si>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</si>
  <si>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</si>
  <si>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</si>
  <si>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</si>
  <si>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</si>
  <si>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</si>
  <si>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</si>
  <si>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</si>
  <si>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</si>
  <si>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</si>
  <si>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</si>
  <si>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</si>
  <si>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</si>
  <si>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</si>
  <si>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</si>
  <si>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</si>
  <si>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</si>
  <si>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</si>
  <si>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</si>
  <si>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</si>
  <si>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</si>
  <si>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</si>
  <si>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</si>
  <si>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</si>
  <si>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</si>
  <si>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</si>
  <si>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</si>
  <si>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</si>
  <si>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</si>
  <si>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</si>
  <si>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</si>
  <si>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</si>
  <si>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</si>
  <si>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</si>
  <si>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</si>
  <si>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</si>
  <si>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</si>
  <si>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</si>
  <si>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</si>
  <si>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</si>
  <si>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</si>
  <si>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</si>
  <si>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</si>
  <si>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</si>
  <si>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</si>
  <si>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</si>
  <si>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</si>
  <si>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</si>
  <si>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</si>
  <si>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</si>
  <si>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</si>
  <si>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</si>
  <si>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</si>
  <si>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</si>
  <si>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</si>
  <si>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</si>
  <si>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</si>
  <si>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</si>
  <si>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</si>
  <si>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</si>
  <si>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</si>
  <si>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</si>
  <si>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</si>
  <si>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</si>
  <si>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</si>
  <si>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</si>
  <si>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</si>
  <si>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</si>
  <si>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</si>
  <si>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</si>
  <si>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</si>
  <si>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</si>
  <si>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</si>
  <si>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</si>
  <si>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</si>
  <si>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</si>
  <si>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</si>
  <si>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</si>
  <si>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</si>
  <si>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</si>
  <si>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</si>
  <si>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</si>
  <si>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</si>
  <si>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</si>
  <si>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</si>
  <si>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</si>
  <si>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</si>
  <si>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</si>
  <si>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</si>
  <si>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</si>
  <si>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</si>
  <si>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</si>
  <si>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</si>
  <si>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</si>
  <si>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</si>
  <si>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</si>
  <si>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</si>
  <si>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</si>
  <si>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</si>
  <si>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</si>
  <si>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</si>
  <si>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</si>
  <si>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</si>
  <si>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</si>
  <si>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</si>
  <si>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</si>
  <si>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</si>
  <si>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</si>
  <si>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</si>
  <si>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</si>
  <si>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</si>
  <si>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</si>
  <si>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</si>
  <si>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</si>
  <si>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</si>
  <si>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</si>
  <si>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</si>
  <si>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</si>
  <si>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</si>
  <si>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</si>
  <si>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</si>
  <si>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</si>
  <si>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</si>
  <si>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</si>
  <si>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</si>
  <si>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</si>
  <si>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</si>
  <si>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</si>
  <si>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</si>
  <si>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</si>
  <si>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</si>
  <si>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</si>
  <si>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</si>
  <si>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</si>
  <si>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</si>
  <si>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</si>
  <si>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</si>
  <si>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</si>
  <si>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</si>
  <si>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</si>
  <si>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</si>
  <si>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</si>
  <si>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</si>
  <si>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</si>
  <si>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</si>
  <si>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</si>
  <si>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</si>
  <si>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</si>
  <si>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</si>
  <si>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</si>
  <si>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</si>
  <si>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</si>
  <si>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</si>
  <si>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</si>
  <si>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</si>
  <si>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</si>
  <si>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</si>
  <si>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</si>
  <si>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</si>
  <si>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</si>
  <si>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</si>
  <si>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</si>
  <si>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</si>
  <si>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</si>
  <si>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</si>
  <si>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</si>
  <si>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</si>
  <si>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</si>
  <si>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</si>
  <si>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</si>
  <si>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</si>
  <si>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</si>
  <si>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</si>
  <si>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</si>
  <si>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</si>
  <si>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</si>
  <si>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</si>
  <si>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Arbejdsplads</t>
  </si>
  <si>
    <t>2014</t>
  </si>
  <si>
    <t>5</t>
  </si>
  <si>
    <t xml:space="preserve">Afregningsmålere, mekaniske </t>
  </si>
  <si>
    <t>8</t>
  </si>
  <si>
    <t>Afregningsmålere, elektroniske ≤ Ø 110mm (Qn 10)</t>
  </si>
  <si>
    <t>10</t>
  </si>
  <si>
    <t>SRO-brønd/kvarterbrønd/sektionsbrønd, SRO</t>
  </si>
  <si>
    <t>Sikring, avanceret (hegne, porte og overvågningssystemer), Mek./EL</t>
  </si>
  <si>
    <t>25</t>
  </si>
  <si>
    <t>Sikring, avanceret (hegne, porte og overvågningssystemer), SRO</t>
  </si>
  <si>
    <t>Råvandsstation komplet montering og boringshus/tørbrønd</t>
  </si>
  <si>
    <t>30</t>
  </si>
  <si>
    <t>Skyllevandsbehandling, inkl. UV-filter mv., SRO</t>
  </si>
  <si>
    <t>SRO-anlæg, vandværk</t>
  </si>
  <si>
    <t>Sikring (terror, hærværk), Mek./EL</t>
  </si>
  <si>
    <t>Pumpestation (inkl. evt. hydrofor)/trykforøger, Mek./EL</t>
  </si>
  <si>
    <t>Elanlæg - vandværk</t>
  </si>
  <si>
    <t>Filteranlæg, trykfiltre, dobbelt filtrering</t>
  </si>
  <si>
    <t>Skyllevandsbehandling, inkl. UV-filter mv., Mek./EL</t>
  </si>
  <si>
    <t>Udpumpningsanlæg, rentvandspumper på vandværk</t>
  </si>
  <si>
    <t>Boring (inkl. etablering, forerør, filter og prøvepumpning)</t>
  </si>
  <si>
    <t>Skelbrønd, Konstruktioner</t>
  </si>
  <si>
    <t>50</t>
  </si>
  <si>
    <t>Etageareal vandbehandlingsbygning</t>
  </si>
  <si>
    <t>75</t>
  </si>
  <si>
    <t>Lager</t>
  </si>
  <si>
    <t>Eternitledninger Ø 50mm &lt; Ledningsnet ≤ Ø110 mm</t>
  </si>
  <si>
    <t>Ledningsnet ≤ Ø50 mm</t>
  </si>
  <si>
    <t>Stik på ledningsnet, Konstruktioner</t>
  </si>
  <si>
    <t>Ø 50mm &lt; Ledningsnet ≤ Ø110 mm</t>
  </si>
  <si>
    <t>Ø110 mm &lt; Ledningsnet ≤ Ø 250 mm</t>
  </si>
  <si>
    <t>Ø 250 mm &lt; Ledningsnet ≤ Ø 500mm</t>
  </si>
  <si>
    <t>Ventiler på ledningsnet ≤ Ø50 mm</t>
  </si>
  <si>
    <t>Ventiler på Ø 50mm &lt; Ledningsnet ≤ Ø110 mm</t>
  </si>
  <si>
    <t>Ventiler på Ø110 mm &lt; Ledningsnet ≤ Ø 250 mm</t>
  </si>
  <si>
    <t>Infrastruktur, fibernet</t>
  </si>
  <si>
    <t>Grundvandsbeskyttelse</t>
  </si>
  <si>
    <t>Ledelsessystem</t>
  </si>
  <si>
    <t>Energirådgivning</t>
  </si>
  <si>
    <t>Kvalitetssikring</t>
  </si>
  <si>
    <t>Fjernaflæsning af målere</t>
  </si>
  <si>
    <t>Ledningsregistrering</t>
  </si>
  <si>
    <t>Ejendomsskatter</t>
  </si>
  <si>
    <t>2015</t>
  </si>
  <si>
    <t>Etageareal kontor og mandskabsfaciliteter</t>
  </si>
  <si>
    <t>Laboratorium (bygning, inkl. inventar+udstyr), Mek./EL</t>
  </si>
  <si>
    <t>SRO anlæg</t>
  </si>
  <si>
    <t>SRO-brønd/kvarterbrønd/sektionsbrønd, Konstruktioner</t>
  </si>
  <si>
    <t>Støbejernsledninger Ø 250 mm &lt; Ledningsnet ≤ Ø 500mm</t>
  </si>
  <si>
    <t>100</t>
  </si>
  <si>
    <t>2016</t>
  </si>
  <si>
    <t>Infrastrukturanlæg - Fibernet</t>
  </si>
  <si>
    <t>Tillæg for afgift for ledningsført vand i 2016</t>
  </si>
  <si>
    <t>Afgift for ledningsført vand</t>
  </si>
  <si>
    <t>Ringkøbing-Skjern Vand AS</t>
  </si>
  <si>
    <t>V153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</si>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</sst>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235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236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7:F27" location="'13. Kontrol med indtægtsrammen'!A1" display="Kontrol med indtægtsrammen"/>
    <hyperlink ref="D28:F28" location="'14. EEG'!A1" display="Ekstraordinære effektiviseringsgevinster"/>
    <hyperlink ref="D26:F26" location="'13. Over- eller underdækning'!A1" display="Over- eller underdækning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8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Ringkøbing-Skjern Vand AS</v>
      </c>
      <c r="B1" s="56"/>
      <c r="C1" s="56"/>
      <c r="D1" s="56"/>
      <c r="E1" s="56"/>
    </row>
    <row r="2" spans="1:5" x14ac:dyDescent="0.25">
      <c r="A2" s="220" t="str">
        <f>'1. Forside'!A2</f>
        <v>V153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217</v>
      </c>
      <c r="C7" s="51">
        <v>1000000</v>
      </c>
      <c r="D7" s="190" t="s">
        <v>0</v>
      </c>
      <c r="E7" s="56"/>
    </row>
    <row r="8" spans="1:5" x14ac:dyDescent="0.25">
      <c r="A8" s="56"/>
      <c r="B8" s="212" t="s">
        <v>218</v>
      </c>
      <c r="C8" s="51">
        <v>25000</v>
      </c>
      <c r="D8" s="190" t="s">
        <v>0</v>
      </c>
      <c r="E8" s="56"/>
    </row>
    <row r="9" spans="1:5" x14ac:dyDescent="0.25">
      <c r="A9" s="56"/>
      <c r="B9" s="212" t="s">
        <v>219</v>
      </c>
      <c r="C9" s="51">
        <v>250000</v>
      </c>
      <c r="D9" s="190" t="s">
        <v>0</v>
      </c>
      <c r="E9" s="56"/>
    </row>
    <row r="10" spans="1:5" x14ac:dyDescent="0.25">
      <c r="A10" s="56"/>
      <c r="B10" s="212" t="s">
        <v>220</v>
      </c>
      <c r="C10" s="51">
        <v>25000</v>
      </c>
      <c r="D10" s="190" t="s">
        <v>0</v>
      </c>
      <c r="E10" s="56"/>
    </row>
    <row r="11" spans="1:5" x14ac:dyDescent="0.25">
      <c r="A11" s="56"/>
      <c r="B11" s="212" t="s">
        <v>221</v>
      </c>
      <c r="C11" s="51">
        <v>75000</v>
      </c>
      <c r="D11" s="190" t="s">
        <v>0</v>
      </c>
      <c r="E11" s="56"/>
    </row>
    <row r="12" spans="1:5" x14ac:dyDescent="0.25">
      <c r="A12" s="56"/>
      <c r="B12" s="212" t="s">
        <v>222</v>
      </c>
      <c r="C12" s="51">
        <v>100000</v>
      </c>
      <c r="D12" s="190" t="s">
        <v>0</v>
      </c>
      <c r="E12" s="56"/>
    </row>
    <row r="13" spans="1:5" x14ac:dyDescent="0.25">
      <c r="A13" s="56"/>
      <c r="B13" s="54" t="s">
        <v>36</v>
      </c>
      <c r="C13" s="55">
        <f>SUM(C7:C12)</f>
        <v>1475000</v>
      </c>
      <c r="D13" s="191" t="s">
        <v>0</v>
      </c>
      <c r="E13" s="56"/>
    </row>
    <row r="14" spans="1:5" x14ac:dyDescent="0.25">
      <c r="A14" s="56"/>
      <c r="B14" s="56"/>
      <c r="C14" s="182"/>
      <c r="D14" s="56"/>
      <c r="E14" s="56"/>
    </row>
    <row r="15" spans="1:5" x14ac:dyDescent="0.25">
      <c r="A15" s="56"/>
      <c r="B15" s="56"/>
      <c r="C15" s="182"/>
      <c r="D15" s="56"/>
      <c r="E15" s="56"/>
    </row>
    <row r="16" spans="1:5" ht="27.2" customHeight="1" x14ac:dyDescent="0.25">
      <c r="A16" s="56"/>
      <c r="B16" s="20" t="s">
        <v>146</v>
      </c>
      <c r="C16" s="192"/>
      <c r="D16" s="189"/>
      <c r="E16" s="56"/>
    </row>
    <row r="17" spans="1:5" ht="16.7" customHeight="1" x14ac:dyDescent="0.25">
      <c r="A17" s="56"/>
      <c r="B17" s="108" t="s">
        <v>147</v>
      </c>
      <c r="C17" s="19">
        <v>398117</v>
      </c>
      <c r="D17" s="151" t="s">
        <v>0</v>
      </c>
      <c r="E17" s="56"/>
    </row>
    <row r="18" spans="1:5" ht="16.7" customHeight="1" x14ac:dyDescent="0.25">
      <c r="A18" s="56"/>
      <c r="B18" s="108" t="s">
        <v>148</v>
      </c>
      <c r="C18" s="40">
        <v>592000</v>
      </c>
      <c r="D18" s="151" t="s">
        <v>0</v>
      </c>
      <c r="E18" s="56"/>
    </row>
    <row r="19" spans="1:5" x14ac:dyDescent="0.25">
      <c r="A19" s="56"/>
      <c r="B19" s="28" t="s">
        <v>149</v>
      </c>
      <c r="C19" s="55">
        <f>C17-C18</f>
        <v>-193883</v>
      </c>
      <c r="D19" s="153" t="s">
        <v>0</v>
      </c>
      <c r="E19" s="56"/>
    </row>
    <row r="20" spans="1:5" ht="15.75" x14ac:dyDescent="0.25">
      <c r="A20" s="56"/>
      <c r="B20" s="193"/>
      <c r="C20" s="56"/>
      <c r="D20" s="56"/>
      <c r="E20" s="56"/>
    </row>
    <row r="21" spans="1:5" ht="15.75" x14ac:dyDescent="0.25">
      <c r="A21" s="56"/>
      <c r="B21" s="193"/>
      <c r="C21" s="56"/>
      <c r="D21" s="56"/>
      <c r="E21" s="56"/>
    </row>
    <row r="22" spans="1:5" ht="15.75" x14ac:dyDescent="0.25">
      <c r="A22" s="56"/>
      <c r="B22" s="193"/>
      <c r="C22" s="56"/>
      <c r="D22" s="56"/>
      <c r="E22" s="56"/>
    </row>
    <row r="23" spans="1:5" ht="15.75" hidden="1" x14ac:dyDescent="0.25">
      <c r="B23" s="194"/>
      <c r="E23" s="195"/>
    </row>
    <row r="24" spans="1:5" ht="15.75" hidden="1" x14ac:dyDescent="0.25">
      <c r="B24" s="195"/>
      <c r="C24" s="195"/>
    </row>
    <row r="25" spans="1:5" ht="15.75" hidden="1" x14ac:dyDescent="0.25">
      <c r="B25" s="195"/>
      <c r="E25" s="195"/>
    </row>
    <row r="26" spans="1:5" ht="15.75" hidden="1" x14ac:dyDescent="0.25">
      <c r="B26" s="195"/>
      <c r="D26" s="195"/>
    </row>
    <row r="27" spans="1:5" ht="15.75" hidden="1" x14ac:dyDescent="0.25">
      <c r="B27" s="195"/>
      <c r="C27" s="195"/>
    </row>
    <row r="28" spans="1:5" ht="15.75" hidden="1" x14ac:dyDescent="0.25">
      <c r="B28" s="195"/>
      <c r="C28" s="195"/>
    </row>
    <row r="29" spans="1:5" ht="15.75" hidden="1" x14ac:dyDescent="0.25">
      <c r="B29" s="195"/>
      <c r="D29" s="195"/>
    </row>
    <row r="30" spans="1:5" ht="15.75" hidden="1" x14ac:dyDescent="0.25">
      <c r="B30" s="195"/>
      <c r="D30" s="195"/>
    </row>
    <row r="31" spans="1:5" ht="15.75" hidden="1" x14ac:dyDescent="0.25">
      <c r="B31" s="195"/>
      <c r="D31" s="195"/>
    </row>
    <row r="32" spans="1:5" ht="15.75" hidden="1" x14ac:dyDescent="0.25">
      <c r="B32" s="194"/>
      <c r="C32" s="194"/>
    </row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idden="1" x14ac:dyDescent="0.25"/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5"/>
    </row>
    <row r="66" spans="1:5" ht="15.75" hidden="1" x14ac:dyDescent="0.25">
      <c r="B66" s="195"/>
    </row>
    <row r="67" spans="1:5" ht="15.75" hidden="1" x14ac:dyDescent="0.25">
      <c r="B67" s="194"/>
    </row>
    <row r="68" spans="1:5" hidden="1" x14ac:dyDescent="0.25"/>
    <row r="69" spans="1:5" hidden="1" x14ac:dyDescent="0.25"/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>
      <c r="A75" s="185"/>
      <c r="B75" s="185"/>
      <c r="C75" s="185"/>
      <c r="D75" s="185"/>
      <c r="E75" s="185"/>
    </row>
    <row r="76" spans="1:5" hidden="1" x14ac:dyDescent="0.25">
      <c r="A76" s="185"/>
      <c r="B76" s="185"/>
      <c r="C76" s="185"/>
      <c r="D76" s="185"/>
      <c r="E76" s="185"/>
    </row>
    <row r="77" spans="1:5" hidden="1" x14ac:dyDescent="0.25"/>
    <row r="78" spans="1:5" hidden="1" x14ac:dyDescent="0.25"/>
    <row r="79" spans="1:5" hidden="1" x14ac:dyDescent="0.25"/>
    <row r="80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Ringkøbing-Skjern Vand AS</v>
      </c>
      <c r="B1" s="26"/>
      <c r="C1" s="26"/>
      <c r="D1" s="26"/>
      <c r="E1" s="26"/>
    </row>
    <row r="2" spans="1:5" x14ac:dyDescent="0.25">
      <c r="A2" s="221" t="str">
        <f>'1. Forside'!A2</f>
        <v>V153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3192660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3192660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2303512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3050000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-746488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Ringkøbing-Skjern Vand AS</v>
      </c>
      <c r="B1" s="26"/>
      <c r="C1" s="26"/>
      <c r="D1" s="26"/>
      <c r="E1" s="26"/>
    </row>
    <row r="2" spans="1:5" x14ac:dyDescent="0.25">
      <c r="A2" s="221" t="str">
        <f>'1. Forside'!A2</f>
        <v>V153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-3374547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-3374547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Ringkøbing-Skjern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V153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62960024.017969109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18670334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3248238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548110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3923333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26390015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1284537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1284537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801128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-2143795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-19773186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-6558699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-28475680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64588352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64588352</v>
      </c>
      <c r="D36" s="79" t="s">
        <v>0</v>
      </c>
      <c r="E36" s="10">
        <f>-C36</f>
        <v>-64588352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-1628327.9820308909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Ringkøbing-Skjern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V153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1799739</v>
      </c>
      <c r="D7" s="222" t="s">
        <v>0</v>
      </c>
      <c r="E7" s="223">
        <v>3778618</v>
      </c>
      <c r="F7" s="222" t="s">
        <v>0</v>
      </c>
      <c r="G7" s="223">
        <v>4179898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5578357</v>
      </c>
      <c r="F8" s="222" t="s">
        <v>0</v>
      </c>
      <c r="G8" s="224">
        <v>801128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1799739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3378770</v>
      </c>
      <c r="H11" s="226" t="s">
        <v>0</v>
      </c>
      <c r="I11" s="55">
        <f>G11+I7-I8-I9</f>
        <v>3378770</v>
      </c>
      <c r="J11" s="226" t="s">
        <v>0</v>
      </c>
      <c r="K11" s="55">
        <f>K7-K8-K9+K10+I11</f>
        <v>3378770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Ringkøbing-Skjern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V153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14982028.845504418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-56931.709612916791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14925097.135891501</v>
      </c>
      <c r="D13" s="79" t="s">
        <v>0</v>
      </c>
      <c r="E13" s="6">
        <f>C13</f>
        <v>14925097.135891501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18103442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237</v>
      </c>
      <c r="C16" s="14">
        <f>'6. Gennemførte investeringer'!F41</f>
        <v>6753292.5856166668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-730637.92543333257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investeringer'!F32</f>
        <v>2006020.0499999998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26132116.710183334</v>
      </c>
      <c r="D19" s="79" t="s">
        <v>0</v>
      </c>
      <c r="E19" s="8">
        <f>C19</f>
        <v>26132116.710183334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129500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18397500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179000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135984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servicemål'!C13</f>
        <v>1475000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servicemål'!C19</f>
        <v>-193883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3192660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-746488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22569273</v>
      </c>
      <c r="D29" s="79" t="s">
        <v>0</v>
      </c>
      <c r="E29" s="6">
        <f>C29</f>
        <v>22569273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-1628327.9820308909</v>
      </c>
      <c r="D33" s="79" t="s">
        <v>0</v>
      </c>
      <c r="E33" s="12">
        <f>C33</f>
        <v>-1628327.9820308909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61998158.864043944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3310929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18.725306058826373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13.168708499651894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Ringkøbing-Skjern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V153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14982028.845504418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14982028.845504418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14982028.845504418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-56931.709612916791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Ringkøbing-Skjern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V153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12721240.692717802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14925097.135891501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14982028.845504418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Ringkøbing-Skjern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V153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806232192.50395346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18103442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18103442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2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Ringkøbing-Skjern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V153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308598.03000000003</v>
      </c>
      <c r="F8" s="34">
        <f t="shared" ref="F8" si="0">E8/D8</f>
        <v>61719.606000000007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500814.31</v>
      </c>
      <c r="F9" s="34">
        <f t="shared" ref="F9:F38" si="1">E9/D9</f>
        <v>62601.78875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2234305.1</v>
      </c>
      <c r="F10" s="34">
        <f t="shared" si="1"/>
        <v>223430.51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181</v>
      </c>
      <c r="D11" s="31" t="s">
        <v>186</v>
      </c>
      <c r="E11" s="32">
        <v>345314.82</v>
      </c>
      <c r="F11" s="34">
        <f t="shared" si="1"/>
        <v>34531.482000000004</v>
      </c>
      <c r="G11" s="35" t="s">
        <v>0</v>
      </c>
      <c r="H11" s="26"/>
    </row>
    <row r="12" spans="1:8" s="148" customFormat="1" ht="26.25" x14ac:dyDescent="0.25">
      <c r="A12" s="26"/>
      <c r="B12" s="29" t="s">
        <v>188</v>
      </c>
      <c r="C12" s="30" t="s">
        <v>181</v>
      </c>
      <c r="D12" s="31" t="s">
        <v>189</v>
      </c>
      <c r="E12" s="32">
        <v>22200.1</v>
      </c>
      <c r="F12" s="34">
        <f t="shared" si="1"/>
        <v>888.00399999999991</v>
      </c>
      <c r="G12" s="35" t="s">
        <v>0</v>
      </c>
      <c r="H12" s="26"/>
    </row>
    <row r="13" spans="1:8" s="148" customFormat="1" x14ac:dyDescent="0.25">
      <c r="A13" s="26"/>
      <c r="B13" s="29" t="s">
        <v>190</v>
      </c>
      <c r="C13" s="30" t="s">
        <v>181</v>
      </c>
      <c r="D13" s="31" t="s">
        <v>186</v>
      </c>
      <c r="E13" s="32">
        <v>226919.16</v>
      </c>
      <c r="F13" s="34">
        <f t="shared" si="1"/>
        <v>22691.916000000001</v>
      </c>
      <c r="G13" s="35" t="s">
        <v>0</v>
      </c>
      <c r="H13" s="26"/>
    </row>
    <row r="14" spans="1:8" s="148" customFormat="1" x14ac:dyDescent="0.25">
      <c r="A14" s="26"/>
      <c r="B14" s="29" t="s">
        <v>191</v>
      </c>
      <c r="C14" s="30" t="s">
        <v>181</v>
      </c>
      <c r="D14" s="31" t="s">
        <v>192</v>
      </c>
      <c r="E14" s="32">
        <v>1312009.3799999999</v>
      </c>
      <c r="F14" s="34">
        <f t="shared" si="1"/>
        <v>43733.645999999993</v>
      </c>
      <c r="G14" s="35" t="s">
        <v>0</v>
      </c>
      <c r="H14" s="26"/>
    </row>
    <row r="15" spans="1:8" s="148" customFormat="1" x14ac:dyDescent="0.25">
      <c r="A15" s="26"/>
      <c r="B15" s="29" t="s">
        <v>193</v>
      </c>
      <c r="C15" s="30" t="s">
        <v>181</v>
      </c>
      <c r="D15" s="31" t="s">
        <v>186</v>
      </c>
      <c r="E15" s="32">
        <v>604389.80000000005</v>
      </c>
      <c r="F15" s="34">
        <f t="shared" si="1"/>
        <v>60438.98</v>
      </c>
      <c r="G15" s="35" t="s">
        <v>0</v>
      </c>
      <c r="H15" s="26"/>
    </row>
    <row r="16" spans="1:8" s="148" customFormat="1" x14ac:dyDescent="0.25">
      <c r="A16" s="26"/>
      <c r="B16" s="29" t="s">
        <v>194</v>
      </c>
      <c r="C16" s="30" t="s">
        <v>181</v>
      </c>
      <c r="D16" s="31" t="s">
        <v>186</v>
      </c>
      <c r="E16" s="32">
        <v>596167.05000000005</v>
      </c>
      <c r="F16" s="34">
        <f t="shared" si="1"/>
        <v>59616.705000000002</v>
      </c>
      <c r="G16" s="35" t="s">
        <v>0</v>
      </c>
      <c r="H16" s="26"/>
    </row>
    <row r="17" spans="1:8" s="148" customFormat="1" x14ac:dyDescent="0.25">
      <c r="A17" s="26"/>
      <c r="B17" s="29" t="s">
        <v>195</v>
      </c>
      <c r="C17" s="30" t="s">
        <v>181</v>
      </c>
      <c r="D17" s="31" t="s">
        <v>189</v>
      </c>
      <c r="E17" s="32">
        <v>272599.83</v>
      </c>
      <c r="F17" s="34">
        <f t="shared" si="1"/>
        <v>10903.993200000001</v>
      </c>
      <c r="G17" s="35" t="s">
        <v>0</v>
      </c>
      <c r="H17" s="26"/>
    </row>
    <row r="18" spans="1:8" s="148" customFormat="1" x14ac:dyDescent="0.25">
      <c r="A18" s="26"/>
      <c r="B18" s="29" t="s">
        <v>196</v>
      </c>
      <c r="C18" s="30" t="s">
        <v>181</v>
      </c>
      <c r="D18" s="31" t="s">
        <v>189</v>
      </c>
      <c r="E18" s="32">
        <v>11660</v>
      </c>
      <c r="F18" s="34">
        <f t="shared" si="1"/>
        <v>466.4</v>
      </c>
      <c r="G18" s="35" t="s">
        <v>0</v>
      </c>
      <c r="H18" s="26"/>
    </row>
    <row r="19" spans="1:8" s="148" customFormat="1" x14ac:dyDescent="0.25">
      <c r="A19" s="26"/>
      <c r="B19" s="29" t="s">
        <v>197</v>
      </c>
      <c r="C19" s="30" t="s">
        <v>181</v>
      </c>
      <c r="D19" s="31" t="s">
        <v>189</v>
      </c>
      <c r="E19" s="32">
        <v>174366.5</v>
      </c>
      <c r="F19" s="34">
        <f t="shared" si="1"/>
        <v>6974.66</v>
      </c>
      <c r="G19" s="35" t="s">
        <v>0</v>
      </c>
      <c r="H19" s="26"/>
    </row>
    <row r="20" spans="1:8" s="148" customFormat="1" x14ac:dyDescent="0.25">
      <c r="A20" s="26"/>
      <c r="B20" s="29" t="s">
        <v>198</v>
      </c>
      <c r="C20" s="30" t="s">
        <v>181</v>
      </c>
      <c r="D20" s="31" t="s">
        <v>189</v>
      </c>
      <c r="E20" s="32">
        <v>20754907.050000001</v>
      </c>
      <c r="F20" s="34">
        <f t="shared" si="1"/>
        <v>830196.28200000001</v>
      </c>
      <c r="G20" s="35" t="s">
        <v>0</v>
      </c>
      <c r="H20" s="26"/>
    </row>
    <row r="21" spans="1:8" s="148" customFormat="1" x14ac:dyDescent="0.25">
      <c r="A21" s="26"/>
      <c r="B21" s="29" t="s">
        <v>199</v>
      </c>
      <c r="C21" s="30" t="s">
        <v>181</v>
      </c>
      <c r="D21" s="31" t="s">
        <v>189</v>
      </c>
      <c r="E21" s="32">
        <v>56758</v>
      </c>
      <c r="F21" s="34">
        <f t="shared" si="1"/>
        <v>2270.3200000000002</v>
      </c>
      <c r="G21" s="35" t="s">
        <v>0</v>
      </c>
      <c r="H21" s="26"/>
    </row>
    <row r="22" spans="1:8" s="148" customFormat="1" x14ac:dyDescent="0.25">
      <c r="A22" s="26"/>
      <c r="B22" s="29" t="s">
        <v>200</v>
      </c>
      <c r="C22" s="30" t="s">
        <v>181</v>
      </c>
      <c r="D22" s="31" t="s">
        <v>189</v>
      </c>
      <c r="E22" s="32">
        <v>712959</v>
      </c>
      <c r="F22" s="34">
        <f t="shared" si="1"/>
        <v>28518.36</v>
      </c>
      <c r="G22" s="35" t="s">
        <v>0</v>
      </c>
      <c r="H22" s="26"/>
    </row>
    <row r="23" spans="1:8" s="148" customFormat="1" x14ac:dyDescent="0.25">
      <c r="A23" s="26"/>
      <c r="B23" s="29" t="s">
        <v>201</v>
      </c>
      <c r="C23" s="30" t="s">
        <v>181</v>
      </c>
      <c r="D23" s="31" t="s">
        <v>192</v>
      </c>
      <c r="E23" s="32">
        <v>141219.75</v>
      </c>
      <c r="F23" s="34">
        <f t="shared" si="1"/>
        <v>4707.3249999999998</v>
      </c>
      <c r="G23" s="35" t="s">
        <v>0</v>
      </c>
      <c r="H23" s="26"/>
    </row>
    <row r="24" spans="1:8" s="148" customFormat="1" x14ac:dyDescent="0.25">
      <c r="A24" s="26"/>
      <c r="B24" s="29" t="s">
        <v>216</v>
      </c>
      <c r="C24" s="30" t="s">
        <v>181</v>
      </c>
      <c r="D24" s="31" t="s">
        <v>192</v>
      </c>
      <c r="E24" s="32">
        <v>452405.26</v>
      </c>
      <c r="F24" s="34">
        <f t="shared" si="1"/>
        <v>15080.175333333334</v>
      </c>
      <c r="G24" s="35" t="s">
        <v>0</v>
      </c>
      <c r="H24" s="26"/>
    </row>
    <row r="25" spans="1:8" s="148" customFormat="1" x14ac:dyDescent="0.25">
      <c r="A25" s="26"/>
      <c r="B25" s="29" t="s">
        <v>202</v>
      </c>
      <c r="C25" s="30" t="s">
        <v>181</v>
      </c>
      <c r="D25" s="31" t="s">
        <v>203</v>
      </c>
      <c r="E25" s="32">
        <v>683046.68</v>
      </c>
      <c r="F25" s="34">
        <f t="shared" si="1"/>
        <v>13660.9336</v>
      </c>
      <c r="G25" s="35" t="s">
        <v>0</v>
      </c>
      <c r="H25" s="26"/>
    </row>
    <row r="26" spans="1:8" s="148" customFormat="1" x14ac:dyDescent="0.25">
      <c r="A26" s="26"/>
      <c r="B26" s="29" t="s">
        <v>204</v>
      </c>
      <c r="C26" s="30" t="s">
        <v>181</v>
      </c>
      <c r="D26" s="31" t="s">
        <v>205</v>
      </c>
      <c r="E26" s="32">
        <v>21888581.149999999</v>
      </c>
      <c r="F26" s="34">
        <f t="shared" si="1"/>
        <v>291847.74866666662</v>
      </c>
      <c r="G26" s="35" t="s">
        <v>0</v>
      </c>
      <c r="H26" s="26"/>
    </row>
    <row r="27" spans="1:8" s="148" customFormat="1" x14ac:dyDescent="0.25">
      <c r="A27" s="26"/>
      <c r="B27" s="29" t="s">
        <v>206</v>
      </c>
      <c r="C27" s="30" t="s">
        <v>181</v>
      </c>
      <c r="D27" s="31" t="s">
        <v>205</v>
      </c>
      <c r="E27" s="32">
        <v>26017.23</v>
      </c>
      <c r="F27" s="34">
        <f t="shared" si="1"/>
        <v>346.89639999999997</v>
      </c>
      <c r="G27" s="35" t="s">
        <v>0</v>
      </c>
      <c r="H27" s="26"/>
    </row>
    <row r="28" spans="1:8" s="148" customFormat="1" x14ac:dyDescent="0.25">
      <c r="A28" s="26"/>
      <c r="B28" s="29" t="s">
        <v>207</v>
      </c>
      <c r="C28" s="30" t="s">
        <v>181</v>
      </c>
      <c r="D28" s="31" t="s">
        <v>205</v>
      </c>
      <c r="E28" s="32">
        <v>34186.769999999997</v>
      </c>
      <c r="F28" s="34">
        <f t="shared" si="1"/>
        <v>455.82359999999994</v>
      </c>
      <c r="G28" s="35" t="s">
        <v>0</v>
      </c>
      <c r="H28" s="26"/>
    </row>
    <row r="29" spans="1:8" s="148" customFormat="1" x14ac:dyDescent="0.25">
      <c r="A29" s="26"/>
      <c r="B29" s="29" t="s">
        <v>208</v>
      </c>
      <c r="C29" s="30" t="s">
        <v>181</v>
      </c>
      <c r="D29" s="31" t="s">
        <v>205</v>
      </c>
      <c r="E29" s="32">
        <v>1231066.17</v>
      </c>
      <c r="F29" s="34">
        <f t="shared" si="1"/>
        <v>16414.2156</v>
      </c>
      <c r="G29" s="35" t="s">
        <v>0</v>
      </c>
      <c r="H29" s="26"/>
    </row>
    <row r="30" spans="1:8" s="148" customFormat="1" x14ac:dyDescent="0.25">
      <c r="A30" s="26"/>
      <c r="B30" s="29" t="s">
        <v>209</v>
      </c>
      <c r="C30" s="30" t="s">
        <v>181</v>
      </c>
      <c r="D30" s="31" t="s">
        <v>205</v>
      </c>
      <c r="E30" s="32">
        <v>90183.08</v>
      </c>
      <c r="F30" s="34">
        <f t="shared" si="1"/>
        <v>1202.4410666666668</v>
      </c>
      <c r="G30" s="35" t="s">
        <v>0</v>
      </c>
      <c r="H30" s="26"/>
    </row>
    <row r="31" spans="1:8" s="148" customFormat="1" x14ac:dyDescent="0.25">
      <c r="A31" s="26"/>
      <c r="B31" s="29" t="s">
        <v>210</v>
      </c>
      <c r="C31" s="30" t="s">
        <v>181</v>
      </c>
      <c r="D31" s="31" t="s">
        <v>205</v>
      </c>
      <c r="E31" s="32">
        <v>1466320.54</v>
      </c>
      <c r="F31" s="34">
        <f t="shared" si="1"/>
        <v>19550.940533333334</v>
      </c>
      <c r="G31" s="35" t="s">
        <v>0</v>
      </c>
      <c r="H31" s="26"/>
    </row>
    <row r="32" spans="1:8" s="148" customFormat="1" x14ac:dyDescent="0.25">
      <c r="A32" s="26"/>
      <c r="B32" s="29" t="s">
        <v>211</v>
      </c>
      <c r="C32" s="30" t="s">
        <v>181</v>
      </c>
      <c r="D32" s="31" t="s">
        <v>205</v>
      </c>
      <c r="E32" s="32">
        <v>859325.65</v>
      </c>
      <c r="F32" s="34">
        <f t="shared" si="1"/>
        <v>11457.675333333334</v>
      </c>
      <c r="G32" s="35" t="s">
        <v>0</v>
      </c>
      <c r="H32" s="26"/>
    </row>
    <row r="33" spans="1:8" s="148" customFormat="1" x14ac:dyDescent="0.25">
      <c r="A33" s="26"/>
      <c r="B33" s="29" t="s">
        <v>212</v>
      </c>
      <c r="C33" s="30" t="s">
        <v>181</v>
      </c>
      <c r="D33" s="31" t="s">
        <v>205</v>
      </c>
      <c r="E33" s="32">
        <v>2073857.89</v>
      </c>
      <c r="F33" s="34">
        <f t="shared" si="1"/>
        <v>27651.43853333333</v>
      </c>
      <c r="G33" s="35" t="s">
        <v>0</v>
      </c>
      <c r="H33" s="26"/>
    </row>
    <row r="34" spans="1:8" s="148" customFormat="1" x14ac:dyDescent="0.25">
      <c r="A34" s="26"/>
      <c r="B34" s="29" t="s">
        <v>212</v>
      </c>
      <c r="C34" s="30" t="s">
        <v>181</v>
      </c>
      <c r="D34" s="31" t="s">
        <v>205</v>
      </c>
      <c r="E34" s="32">
        <v>11760418.279999999</v>
      </c>
      <c r="F34" s="34">
        <f t="shared" si="1"/>
        <v>156805.57706666665</v>
      </c>
      <c r="G34" s="35" t="s">
        <v>0</v>
      </c>
      <c r="H34" s="26"/>
    </row>
    <row r="35" spans="1:8" s="148" customFormat="1" x14ac:dyDescent="0.25">
      <c r="A35" s="26"/>
      <c r="B35" s="29" t="s">
        <v>211</v>
      </c>
      <c r="C35" s="30" t="s">
        <v>181</v>
      </c>
      <c r="D35" s="31" t="s">
        <v>205</v>
      </c>
      <c r="E35" s="32">
        <v>260272</v>
      </c>
      <c r="F35" s="34">
        <f t="shared" si="1"/>
        <v>3470.2933333333335</v>
      </c>
      <c r="G35" s="35" t="s">
        <v>0</v>
      </c>
      <c r="H35" s="26"/>
    </row>
    <row r="36" spans="1:8" s="148" customFormat="1" x14ac:dyDescent="0.25">
      <c r="A36" s="26"/>
      <c r="B36" s="29" t="s">
        <v>213</v>
      </c>
      <c r="C36" s="30" t="s">
        <v>181</v>
      </c>
      <c r="D36" s="31" t="s">
        <v>205</v>
      </c>
      <c r="E36" s="32">
        <v>1233837.02</v>
      </c>
      <c r="F36" s="34">
        <f t="shared" si="1"/>
        <v>16451.160266666666</v>
      </c>
      <c r="G36" s="35" t="s">
        <v>0</v>
      </c>
      <c r="H36" s="26"/>
    </row>
    <row r="37" spans="1:8" s="148" customFormat="1" x14ac:dyDescent="0.25">
      <c r="A37" s="26"/>
      <c r="B37" s="29" t="s">
        <v>214</v>
      </c>
      <c r="C37" s="30" t="s">
        <v>181</v>
      </c>
      <c r="D37" s="31" t="s">
        <v>205</v>
      </c>
      <c r="E37" s="32">
        <v>54725.79</v>
      </c>
      <c r="F37" s="34">
        <f t="shared" si="1"/>
        <v>729.67719999999997</v>
      </c>
      <c r="G37" s="35" t="s">
        <v>0</v>
      </c>
      <c r="H37" s="26"/>
    </row>
    <row r="38" spans="1:8" s="148" customFormat="1" x14ac:dyDescent="0.25">
      <c r="A38" s="26"/>
      <c r="B38" s="29" t="s">
        <v>215</v>
      </c>
      <c r="C38" s="30" t="s">
        <v>181</v>
      </c>
      <c r="D38" s="31" t="s">
        <v>205</v>
      </c>
      <c r="E38" s="32">
        <v>383754.71</v>
      </c>
      <c r="F38" s="34">
        <f t="shared" si="1"/>
        <v>5116.7294666666667</v>
      </c>
      <c r="G38" s="35" t="s">
        <v>0</v>
      </c>
      <c r="H38" s="26"/>
    </row>
    <row r="39" spans="1:8" s="148" customFormat="1" x14ac:dyDescent="0.25">
      <c r="A39" s="26"/>
      <c r="B39" s="23" t="s">
        <v>71</v>
      </c>
      <c r="C39" s="158"/>
      <c r="D39" s="158"/>
      <c r="E39" s="158"/>
      <c r="F39" s="36">
        <f>SUM(F8:F38)</f>
        <v>2033931.7039500005</v>
      </c>
      <c r="G39" s="37" t="s">
        <v>0</v>
      </c>
      <c r="H39" s="26"/>
    </row>
    <row r="40" spans="1:8" s="148" customFormat="1" x14ac:dyDescent="0.25">
      <c r="A40" s="26"/>
      <c r="B40" s="107" t="s">
        <v>132</v>
      </c>
      <c r="C40" s="159"/>
      <c r="D40" s="159"/>
      <c r="E40" s="159"/>
      <c r="F40" s="66">
        <v>4719360.8816666659</v>
      </c>
      <c r="G40" s="37" t="s">
        <v>0</v>
      </c>
      <c r="H40" s="26"/>
    </row>
    <row r="41" spans="1:8" s="148" customFormat="1" x14ac:dyDescent="0.25">
      <c r="A41" s="26"/>
      <c r="B41" s="39" t="s">
        <v>68</v>
      </c>
      <c r="C41" s="160"/>
      <c r="D41" s="160"/>
      <c r="E41" s="161"/>
      <c r="F41" s="38">
        <f>F39+F40</f>
        <v>6753292.5856166668</v>
      </c>
      <c r="G41" s="38" t="s">
        <v>0</v>
      </c>
      <c r="H41" s="26"/>
    </row>
    <row r="42" spans="1:8" s="148" customFormat="1" x14ac:dyDescent="0.25">
      <c r="A42" s="26"/>
      <c r="B42" s="26"/>
      <c r="C42" s="26"/>
      <c r="D42" s="26"/>
      <c r="E42" s="26"/>
      <c r="F42" s="26"/>
      <c r="G42" s="26"/>
      <c r="H42" s="26"/>
    </row>
    <row r="43" spans="1:8" s="148" customFormat="1" x14ac:dyDescent="0.25">
      <c r="A43" s="26"/>
      <c r="B43" s="26"/>
      <c r="C43" s="26"/>
      <c r="D43" s="26"/>
      <c r="E43" s="26"/>
      <c r="F43" s="26"/>
      <c r="G43" s="26"/>
      <c r="H43" s="26"/>
    </row>
    <row r="44" spans="1:8" s="148" customFormat="1" x14ac:dyDescent="0.25">
      <c r="A44" s="26"/>
      <c r="B44" s="26"/>
      <c r="C44" s="26"/>
      <c r="D44" s="26"/>
      <c r="E44" s="26"/>
      <c r="F44" s="26"/>
      <c r="G44" s="26"/>
      <c r="H44" s="26"/>
    </row>
    <row r="45" spans="1:8" s="148" customFormat="1" hidden="1" x14ac:dyDescent="0.25"/>
    <row r="46" spans="1:8" s="148" customFormat="1" hidden="1" x14ac:dyDescent="0.25"/>
    <row r="47" spans="1:8" s="148" customFormat="1" hidden="1" x14ac:dyDescent="0.25"/>
    <row r="48" spans="1:8" s="148" customFormat="1" ht="14.45" hidden="1" customHeight="1" x14ac:dyDescent="0.25"/>
    <row r="49" s="148" customFormat="1" ht="14.45" hidden="1" customHeight="1" x14ac:dyDescent="0.25"/>
    <row r="50" s="148" customFormat="1" ht="15" hidden="1" customHeight="1" x14ac:dyDescent="0.25"/>
    <row r="51" s="148" customFormat="1" ht="15" hidden="1" customHeight="1" x14ac:dyDescent="0.25"/>
    <row r="52" s="148" customFormat="1" ht="15" hidden="1" customHeight="1" x14ac:dyDescent="0.25"/>
    <row r="53" s="148" customFormat="1" ht="15" hidden="1" customHeight="1" x14ac:dyDescent="0.25"/>
    <row r="54" s="148" customFormat="1" ht="15" hidden="1" customHeight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s="148" customFormat="1" hidden="1" x14ac:dyDescent="0.25"/>
    <row r="120" s="148" customFormat="1" hidden="1" x14ac:dyDescent="0.25"/>
    <row r="121" s="148" customFormat="1" hidden="1" x14ac:dyDescent="0.25"/>
    <row r="122" s="148" customFormat="1" hidden="1" x14ac:dyDescent="0.25"/>
    <row r="123" s="148" customFormat="1" hidden="1" x14ac:dyDescent="0.25"/>
    <row r="124" s="148" customFormat="1" hidden="1" x14ac:dyDescent="0.25"/>
    <row r="125" s="148" customFormat="1" hidden="1" x14ac:dyDescent="0.25"/>
    <row r="126" s="148" customFormat="1" hidden="1" x14ac:dyDescent="0.25"/>
    <row r="127" s="148" customFormat="1" hidden="1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Ringkøbing-Skjern Vand AS</v>
      </c>
      <c r="B1" s="162"/>
      <c r="C1" s="162"/>
      <c r="D1" s="162"/>
      <c r="E1" s="162"/>
    </row>
    <row r="2" spans="1:5" x14ac:dyDescent="0.25">
      <c r="A2" s="1" t="str">
        <f>'1. Forside'!A2</f>
        <v>V153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2391668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2406833.3333333335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investeringer'!F39</f>
        <v>2033931.7039500005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-730637.92543333257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7"/>
  <sheetViews>
    <sheetView view="pageLayout" topLeftCell="A4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Ringkøbing-Skjern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V153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185</v>
      </c>
      <c r="C8" s="30" t="s">
        <v>224</v>
      </c>
      <c r="D8" s="31" t="s">
        <v>186</v>
      </c>
      <c r="E8" s="32">
        <v>1996429</v>
      </c>
      <c r="F8" s="45">
        <f>E8/D8</f>
        <v>199642.9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224</v>
      </c>
      <c r="D9" s="31" t="s">
        <v>184</v>
      </c>
      <c r="E9" s="32">
        <v>748612</v>
      </c>
      <c r="F9" s="45">
        <f t="shared" ref="F9:F10" si="0">E9/D9</f>
        <v>93576.5</v>
      </c>
      <c r="G9" s="35" t="s">
        <v>0</v>
      </c>
      <c r="H9" s="26"/>
    </row>
    <row r="10" spans="1:8" s="148" customFormat="1" x14ac:dyDescent="0.25">
      <c r="A10" s="26"/>
      <c r="B10" s="29" t="s">
        <v>197</v>
      </c>
      <c r="C10" s="30" t="s">
        <v>224</v>
      </c>
      <c r="D10" s="31" t="s">
        <v>189</v>
      </c>
      <c r="E10" s="32">
        <v>651723</v>
      </c>
      <c r="F10" s="45">
        <f t="shared" si="0"/>
        <v>26068.92</v>
      </c>
      <c r="G10" s="35" t="s">
        <v>0</v>
      </c>
      <c r="H10" s="26"/>
    </row>
    <row r="11" spans="1:8" s="148" customFormat="1" x14ac:dyDescent="0.25">
      <c r="A11" s="26"/>
      <c r="B11" s="29" t="s">
        <v>225</v>
      </c>
      <c r="C11" s="30" t="s">
        <v>224</v>
      </c>
      <c r="D11" s="31" t="s">
        <v>205</v>
      </c>
      <c r="E11" s="32">
        <v>3256422</v>
      </c>
      <c r="F11" s="45">
        <f t="shared" ref="F11:F29" si="1">E11/D11</f>
        <v>43418.96</v>
      </c>
      <c r="G11" s="35" t="s">
        <v>0</v>
      </c>
      <c r="H11" s="26"/>
    </row>
    <row r="12" spans="1:8" s="148" customFormat="1" x14ac:dyDescent="0.25">
      <c r="A12" s="26"/>
      <c r="B12" s="29" t="s">
        <v>198</v>
      </c>
      <c r="C12" s="30" t="s">
        <v>224</v>
      </c>
      <c r="D12" s="31" t="s">
        <v>189</v>
      </c>
      <c r="E12" s="32">
        <v>4646212</v>
      </c>
      <c r="F12" s="45">
        <f t="shared" si="1"/>
        <v>185848.48</v>
      </c>
      <c r="G12" s="35" t="s">
        <v>0</v>
      </c>
      <c r="H12" s="26"/>
    </row>
    <row r="13" spans="1:8" s="148" customFormat="1" x14ac:dyDescent="0.25">
      <c r="A13" s="26"/>
      <c r="B13" s="29" t="s">
        <v>226</v>
      </c>
      <c r="C13" s="30" t="s">
        <v>224</v>
      </c>
      <c r="D13" s="31" t="s">
        <v>186</v>
      </c>
      <c r="E13" s="32">
        <v>114534</v>
      </c>
      <c r="F13" s="45">
        <f t="shared" si="1"/>
        <v>11453.4</v>
      </c>
      <c r="G13" s="35" t="s">
        <v>0</v>
      </c>
      <c r="H13" s="26"/>
    </row>
    <row r="14" spans="1:8" s="148" customFormat="1" x14ac:dyDescent="0.25">
      <c r="A14" s="26"/>
      <c r="B14" s="29" t="s">
        <v>208</v>
      </c>
      <c r="C14" s="30" t="s">
        <v>224</v>
      </c>
      <c r="D14" s="31" t="s">
        <v>205</v>
      </c>
      <c r="E14" s="32">
        <v>6480818</v>
      </c>
      <c r="F14" s="45">
        <f t="shared" si="1"/>
        <v>86410.906666666662</v>
      </c>
      <c r="G14" s="35" t="s">
        <v>0</v>
      </c>
      <c r="H14" s="26"/>
    </row>
    <row r="15" spans="1:8" s="148" customFormat="1" x14ac:dyDescent="0.25">
      <c r="A15" s="26"/>
      <c r="B15" s="29" t="s">
        <v>227</v>
      </c>
      <c r="C15" s="30" t="s">
        <v>224</v>
      </c>
      <c r="D15" s="31" t="s">
        <v>186</v>
      </c>
      <c r="E15" s="32">
        <v>1640253</v>
      </c>
      <c r="F15" s="45">
        <f t="shared" si="1"/>
        <v>164025.29999999999</v>
      </c>
      <c r="G15" s="35" t="s">
        <v>0</v>
      </c>
      <c r="H15" s="26"/>
    </row>
    <row r="16" spans="1:8" s="148" customFormat="1" x14ac:dyDescent="0.25">
      <c r="A16" s="26"/>
      <c r="B16" s="29" t="s">
        <v>228</v>
      </c>
      <c r="C16" s="30" t="s">
        <v>224</v>
      </c>
      <c r="D16" s="31" t="s">
        <v>203</v>
      </c>
      <c r="E16" s="32">
        <v>1952480</v>
      </c>
      <c r="F16" s="45">
        <f t="shared" si="1"/>
        <v>39049.599999999999</v>
      </c>
      <c r="G16" s="35" t="s">
        <v>0</v>
      </c>
      <c r="H16" s="26"/>
    </row>
    <row r="17" spans="1:8" s="148" customFormat="1" x14ac:dyDescent="0.25">
      <c r="A17" s="26"/>
      <c r="B17" s="29" t="s">
        <v>213</v>
      </c>
      <c r="C17" s="30" t="s">
        <v>224</v>
      </c>
      <c r="D17" s="31" t="s">
        <v>205</v>
      </c>
      <c r="E17" s="32">
        <v>423695</v>
      </c>
      <c r="F17" s="45">
        <f t="shared" si="1"/>
        <v>5649.2666666666664</v>
      </c>
      <c r="G17" s="35" t="s">
        <v>0</v>
      </c>
      <c r="H17" s="26"/>
    </row>
    <row r="18" spans="1:8" s="148" customFormat="1" x14ac:dyDescent="0.25">
      <c r="A18" s="26"/>
      <c r="B18" s="29" t="s">
        <v>229</v>
      </c>
      <c r="C18" s="30" t="s">
        <v>224</v>
      </c>
      <c r="D18" s="31" t="s">
        <v>230</v>
      </c>
      <c r="E18" s="32">
        <v>26862995</v>
      </c>
      <c r="F18" s="45">
        <f t="shared" si="1"/>
        <v>268629.95</v>
      </c>
      <c r="G18" s="35" t="s">
        <v>0</v>
      </c>
      <c r="H18" s="26"/>
    </row>
    <row r="19" spans="1:8" s="148" customFormat="1" x14ac:dyDescent="0.25">
      <c r="A19" s="26"/>
      <c r="B19" s="29" t="s">
        <v>232</v>
      </c>
      <c r="C19" s="30" t="s">
        <v>224</v>
      </c>
      <c r="D19" s="31" t="s">
        <v>192</v>
      </c>
      <c r="E19" s="32">
        <v>992376</v>
      </c>
      <c r="F19" s="45">
        <f t="shared" si="1"/>
        <v>33079.199999999997</v>
      </c>
      <c r="G19" s="35" t="s">
        <v>0</v>
      </c>
      <c r="H19" s="26"/>
    </row>
    <row r="20" spans="1:8" s="148" customFormat="1" x14ac:dyDescent="0.25">
      <c r="A20" s="26"/>
      <c r="B20" s="29" t="s">
        <v>208</v>
      </c>
      <c r="C20" s="30" t="s">
        <v>231</v>
      </c>
      <c r="D20" s="31" t="s">
        <v>205</v>
      </c>
      <c r="E20" s="32">
        <v>5000000</v>
      </c>
      <c r="F20" s="45">
        <f t="shared" si="1"/>
        <v>66666.666666666672</v>
      </c>
      <c r="G20" s="35" t="s">
        <v>0</v>
      </c>
      <c r="H20" s="26"/>
    </row>
    <row r="21" spans="1:8" s="148" customFormat="1" x14ac:dyDescent="0.25">
      <c r="A21" s="26"/>
      <c r="B21" s="29" t="s">
        <v>212</v>
      </c>
      <c r="C21" s="30" t="s">
        <v>231</v>
      </c>
      <c r="D21" s="31" t="s">
        <v>205</v>
      </c>
      <c r="E21" s="32">
        <v>4000000</v>
      </c>
      <c r="F21" s="45">
        <f t="shared" si="1"/>
        <v>53333.333333333336</v>
      </c>
      <c r="G21" s="35" t="s">
        <v>0</v>
      </c>
      <c r="H21" s="26"/>
    </row>
    <row r="22" spans="1:8" s="148" customFormat="1" x14ac:dyDescent="0.25">
      <c r="A22" s="26"/>
      <c r="B22" s="29" t="s">
        <v>225</v>
      </c>
      <c r="C22" s="30" t="s">
        <v>231</v>
      </c>
      <c r="D22" s="31" t="s">
        <v>205</v>
      </c>
      <c r="E22" s="32">
        <v>2000000</v>
      </c>
      <c r="F22" s="45">
        <f t="shared" si="1"/>
        <v>26666.666666666668</v>
      </c>
      <c r="G22" s="35" t="s">
        <v>0</v>
      </c>
      <c r="H22" s="26"/>
    </row>
    <row r="23" spans="1:8" s="148" customFormat="1" x14ac:dyDescent="0.25">
      <c r="A23" s="26"/>
      <c r="B23" s="29" t="s">
        <v>185</v>
      </c>
      <c r="C23" s="30" t="s">
        <v>231</v>
      </c>
      <c r="D23" s="31" t="s">
        <v>186</v>
      </c>
      <c r="E23" s="32">
        <v>2000000</v>
      </c>
      <c r="F23" s="45">
        <f t="shared" si="1"/>
        <v>200000</v>
      </c>
      <c r="G23" s="35" t="s">
        <v>0</v>
      </c>
      <c r="H23" s="26"/>
    </row>
    <row r="24" spans="1:8" s="148" customFormat="1" x14ac:dyDescent="0.25">
      <c r="A24" s="26"/>
      <c r="B24" s="29" t="s">
        <v>183</v>
      </c>
      <c r="C24" s="30" t="s">
        <v>231</v>
      </c>
      <c r="D24" s="31" t="s">
        <v>184</v>
      </c>
      <c r="E24" s="32">
        <v>500000</v>
      </c>
      <c r="F24" s="45">
        <f t="shared" si="1"/>
        <v>62500</v>
      </c>
      <c r="G24" s="35" t="s">
        <v>0</v>
      </c>
      <c r="H24" s="26"/>
    </row>
    <row r="25" spans="1:8" s="148" customFormat="1" x14ac:dyDescent="0.25">
      <c r="A25" s="26"/>
      <c r="B25" s="29" t="s">
        <v>227</v>
      </c>
      <c r="C25" s="30" t="s">
        <v>231</v>
      </c>
      <c r="D25" s="31" t="s">
        <v>186</v>
      </c>
      <c r="E25" s="32">
        <v>500000</v>
      </c>
      <c r="F25" s="45">
        <f t="shared" si="1"/>
        <v>50000</v>
      </c>
      <c r="G25" s="35" t="s">
        <v>0</v>
      </c>
      <c r="H25" s="26"/>
    </row>
    <row r="26" spans="1:8" s="148" customFormat="1" x14ac:dyDescent="0.25">
      <c r="A26" s="26"/>
      <c r="B26" s="29" t="s">
        <v>228</v>
      </c>
      <c r="C26" s="30" t="s">
        <v>231</v>
      </c>
      <c r="D26" s="31" t="s">
        <v>203</v>
      </c>
      <c r="E26" s="32">
        <v>1000000</v>
      </c>
      <c r="F26" s="45">
        <f t="shared" si="1"/>
        <v>20000</v>
      </c>
      <c r="G26" s="35" t="s">
        <v>0</v>
      </c>
      <c r="H26" s="26"/>
    </row>
    <row r="27" spans="1:8" s="148" customFormat="1" x14ac:dyDescent="0.25">
      <c r="A27" s="26"/>
      <c r="B27" s="29" t="s">
        <v>213</v>
      </c>
      <c r="C27" s="30" t="s">
        <v>231</v>
      </c>
      <c r="D27" s="31" t="s">
        <v>205</v>
      </c>
      <c r="E27" s="32">
        <v>1500000</v>
      </c>
      <c r="F27" s="45">
        <f t="shared" si="1"/>
        <v>20000</v>
      </c>
      <c r="G27" s="35" t="s">
        <v>0</v>
      </c>
      <c r="H27" s="26"/>
    </row>
    <row r="28" spans="1:8" s="148" customFormat="1" x14ac:dyDescent="0.25">
      <c r="A28" s="26"/>
      <c r="B28" s="29" t="s">
        <v>180</v>
      </c>
      <c r="C28" s="30" t="s">
        <v>231</v>
      </c>
      <c r="D28" s="31" t="s">
        <v>182</v>
      </c>
      <c r="E28" s="32">
        <v>1600000</v>
      </c>
      <c r="F28" s="45">
        <f t="shared" si="1"/>
        <v>320000</v>
      </c>
      <c r="G28" s="35" t="s">
        <v>0</v>
      </c>
      <c r="H28" s="26"/>
    </row>
    <row r="29" spans="1:8" s="148" customFormat="1" x14ac:dyDescent="0.25">
      <c r="A29" s="26"/>
      <c r="B29" s="29" t="s">
        <v>232</v>
      </c>
      <c r="C29" s="30" t="s">
        <v>231</v>
      </c>
      <c r="D29" s="31" t="s">
        <v>192</v>
      </c>
      <c r="E29" s="32">
        <v>900000</v>
      </c>
      <c r="F29" s="45">
        <f t="shared" si="1"/>
        <v>30000</v>
      </c>
      <c r="G29" s="35" t="s">
        <v>0</v>
      </c>
      <c r="H29" s="26"/>
    </row>
    <row r="30" spans="1:8" s="148" customFormat="1" x14ac:dyDescent="0.25">
      <c r="A30" s="26"/>
      <c r="B30" s="109" t="s">
        <v>72</v>
      </c>
      <c r="C30" s="165"/>
      <c r="D30" s="166"/>
      <c r="E30" s="167"/>
      <c r="F30" s="46">
        <f>SUMIF(C8:C29,"2015",F8:F29)</f>
        <v>1156853.3833333333</v>
      </c>
      <c r="G30" s="47" t="s">
        <v>0</v>
      </c>
      <c r="H30" s="26"/>
    </row>
    <row r="31" spans="1:8" s="148" customFormat="1" x14ac:dyDescent="0.25">
      <c r="A31" s="26"/>
      <c r="B31" s="107" t="s">
        <v>130</v>
      </c>
      <c r="C31" s="168"/>
      <c r="D31" s="169"/>
      <c r="E31" s="170"/>
      <c r="F31" s="46">
        <f>SUMIF(C8:C29,"2016",F8:F29)</f>
        <v>849166.66666666663</v>
      </c>
      <c r="G31" s="47" t="s">
        <v>0</v>
      </c>
      <c r="H31" s="26"/>
    </row>
    <row r="32" spans="1:8" s="148" customFormat="1" x14ac:dyDescent="0.25">
      <c r="A32" s="26"/>
      <c r="B32" s="50" t="s">
        <v>36</v>
      </c>
      <c r="C32" s="171"/>
      <c r="D32" s="172"/>
      <c r="E32" s="172"/>
      <c r="F32" s="48">
        <f>F30+F31</f>
        <v>2006020.0499999998</v>
      </c>
      <c r="G32" s="49" t="s">
        <v>0</v>
      </c>
      <c r="H32" s="26"/>
    </row>
    <row r="33" spans="1:8" s="148" customFormat="1" x14ac:dyDescent="0.25">
      <c r="A33" s="26"/>
      <c r="B33" s="26"/>
      <c r="C33" s="164"/>
      <c r="D33" s="26"/>
      <c r="E33" s="26"/>
      <c r="F33" s="26"/>
      <c r="G33" s="26"/>
      <c r="H33" s="26"/>
    </row>
    <row r="34" spans="1:8" s="148" customFormat="1" x14ac:dyDescent="0.25">
      <c r="A34" s="26"/>
      <c r="B34" s="26"/>
      <c r="C34" s="164"/>
      <c r="D34" s="26"/>
      <c r="E34" s="26"/>
      <c r="F34" s="26"/>
      <c r="G34" s="26"/>
      <c r="H34" s="26"/>
    </row>
    <row r="35" spans="1:8" s="148" customFormat="1" x14ac:dyDescent="0.25">
      <c r="A35" s="26"/>
      <c r="B35" s="26"/>
      <c r="C35" s="164"/>
      <c r="D35" s="26"/>
      <c r="E35" s="26"/>
      <c r="F35" s="173"/>
      <c r="G35" s="173"/>
      <c r="H35" s="26"/>
    </row>
    <row r="36" spans="1:8" s="148" customFormat="1" hidden="1" x14ac:dyDescent="0.25">
      <c r="C36" s="174"/>
    </row>
    <row r="37" spans="1:8" s="148" customFormat="1" hidden="1" x14ac:dyDescent="0.25">
      <c r="C37" s="174"/>
    </row>
    <row r="38" spans="1:8" s="148" customFormat="1" hidden="1" x14ac:dyDescent="0.25">
      <c r="C38" s="174"/>
    </row>
    <row r="39" spans="1:8" s="148" customFormat="1" hidden="1" x14ac:dyDescent="0.25">
      <c r="C39" s="174"/>
    </row>
    <row r="40" spans="1:8" s="148" customFormat="1" hidden="1" x14ac:dyDescent="0.25">
      <c r="C40" s="174"/>
    </row>
    <row r="41" spans="1:8" s="148" customFormat="1" hidden="1" x14ac:dyDescent="0.25">
      <c r="C41" s="174"/>
    </row>
    <row r="42" spans="1:8" s="148" customFormat="1" hidden="1" x14ac:dyDescent="0.25">
      <c r="C42" s="174"/>
    </row>
    <row r="43" spans="1:8" s="148" customFormat="1" hidden="1" x14ac:dyDescent="0.25">
      <c r="C43" s="174"/>
    </row>
    <row r="44" spans="1:8" s="148" customFormat="1" hidden="1" x14ac:dyDescent="0.25">
      <c r="C44" s="174"/>
    </row>
    <row r="45" spans="1:8" s="148" customFormat="1" hidden="1" x14ac:dyDescent="0.25">
      <c r="C45" s="174"/>
    </row>
    <row r="46" spans="1:8" s="148" customFormat="1" hidden="1" x14ac:dyDescent="0.25">
      <c r="C46" s="174"/>
    </row>
    <row r="47" spans="1:8" s="148" customFormat="1" hidden="1" x14ac:dyDescent="0.25">
      <c r="C47" s="174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t="12" hidden="1" customHeight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x14ac:dyDescent="0.25"/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Ringkøbing-Skjern Vand AS</v>
      </c>
      <c r="B1" s="56"/>
      <c r="C1" s="56"/>
      <c r="D1" s="176"/>
      <c r="E1" s="56"/>
    </row>
    <row r="2" spans="1:5" x14ac:dyDescent="0.25">
      <c r="A2" s="220" t="str">
        <f>'1. Forside'!A2</f>
        <v>V153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33500</v>
      </c>
      <c r="D7" s="181" t="s">
        <v>0</v>
      </c>
      <c r="E7" s="56"/>
    </row>
    <row r="8" spans="1:5" x14ac:dyDescent="0.25">
      <c r="A8" s="56"/>
      <c r="B8" s="206" t="s">
        <v>223</v>
      </c>
      <c r="C8" s="51">
        <v>96000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129500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233</v>
      </c>
      <c r="C12" s="178"/>
      <c r="D12" s="179"/>
      <c r="E12" s="56"/>
    </row>
    <row r="13" spans="1:5" x14ac:dyDescent="0.25">
      <c r="A13" s="56"/>
      <c r="B13" s="53" t="s">
        <v>234</v>
      </c>
      <c r="C13" s="180">
        <v>18397500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18397500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155000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24000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179000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19037990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18902006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135984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2015-10-05T08:25:40Z</cp:lastPrinted>
  <dcterms:created xsi:type="dcterms:W3CDTF">2014-01-17T08:54:17Z</dcterms:created>
  <dcterms:modified xsi:type="dcterms:W3CDTF">2015-10-07T06:39:59Z</dcterms:modified>
</cp:coreProperties>
</file>