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80" yWindow="495" windowWidth="11895" windowHeight="1267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39" i="11"/>
  <c r="F10" i="11"/>
  <c r="F40" i="11" s="1"/>
  <c r="G29" i="12" s="1"/>
  <c r="G13" i="10"/>
  <c r="E15" i="2" s="1"/>
  <c r="G15" i="2" s="1"/>
  <c r="G12" i="9"/>
  <c r="G14" i="9" s="1"/>
  <c r="G9" i="9"/>
  <c r="G11" i="9" s="1"/>
  <c r="G12" i="7"/>
  <c r="E9" i="2" s="1"/>
  <c r="E19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<sst xmlns="http://schemas.openxmlformats.org/spreadsheetml/2006/main" count="259" uniqueCount="126">
  <si>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</si>
  <si>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</si>
  <si>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</si>
  <si>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</si>
  <si>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</si>
  <si>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</si>
  <si>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</si>
  <si>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</si>
  <si>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</si>
  <si>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</si>
  <si>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</si>
  <si>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</si>
  <si>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</si>
  <si>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</si>
  <si>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</si>
  <si>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</si>
  <si>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</si>
  <si>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</si>
  <si>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</si>
  <si>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</si>
  <si>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</si>
  <si>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</si>
  <si>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</si>
  <si>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</si>
  <si>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</si>
  <si>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</si>
  <si>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</si>
  <si>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</si>
  <si>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</si>
  <si>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</si>
  <si>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</si>
  <si>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</si>
  <si>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</si>
  <si>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</si>
  <si>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</si>
  <si>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</si>
  <si>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</si>
  <si>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</si>
  <si>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</si>
  <si>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</si>
  <si>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</si>
  <si>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</si>
  <si>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</si>
  <si>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</si>
  <si>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</si>
  <si>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</si>
  <si>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</si>
  <si>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</si>
  <si>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</si>
  <si>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</si>
  <si>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</si>
  <si>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</si>
  <si>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</si>
  <si>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</si>
  <si>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</si>
  <si>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</si>
  <si>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</si>
  <si>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</si>
  <si>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</si>
  <si>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</si>
  <si>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</si>
  <si>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</si>
  <si>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</si>
  <si>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</si>
  <si>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</si>
  <si>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</si>
  <si>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</si>
  <si>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</si>
  <si>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</si>
  <si>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</si>
  <si>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</si>
  <si>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</si>
  <si>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</si>
  <si>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</si>
  <si>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</si>
  <si>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</si>
  <si>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</si>
  <si>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</si>
  <si>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</si>
  <si>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</si>
  <si>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</si>
  <si>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</si>
  <si>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</si>
  <si>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</si>
  <si>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</si>
  <si>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</si>
  <si>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</si>
  <si>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</si>
  <si>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</si>
  <si>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</si>
  <si>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</si>
  <si>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</si>
  <si>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</si>
  <si>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</si>
  <si>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</si>
  <si>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</si>
  <si>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</si>
  <si>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</si>
  <si>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</si>
  <si>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</si>
  <si>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</si>
  <si>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</si>
  <si>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</si>
  <si>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</si>
  <si>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</si>
  <si>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Strømpeforing Ø 500 mm &lt; Ledningsnet ≤ Ø 800 mm</t>
  </si>
  <si>
    <t>Stik</t>
  </si>
  <si>
    <t>Brønde</t>
  </si>
  <si>
    <t>Jordbassin Klasse B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</si>
  <si>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</si>
  <si>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</si>
  <si>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</si>
  <si>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</si>
  <si>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1200 mm &lt; Ledningsnet ≤ Ø 1600 mm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</si>
  <si>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</si>
  <si>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</si>
  <si>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</si>
  <si>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brønde (&lt; 6,25 m2), Mek/EL</t>
  </si>
  <si>
    <t>Arbejdsplads</t>
  </si>
  <si>
    <t>Køretøjer, små lastvogne (&lt; 3.500 kg.)</t>
  </si>
  <si>
    <t>Indløb-/udløbsarrangement</t>
  </si>
  <si>
    <t>Pumpestationer i brønde (&lt; 6,25 m2),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</si>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</sst>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125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60278409.913292974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9177033.9768343586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226302.16073943264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591769.1229717622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59460338.629581779</v>
      </c>
      <c r="F13" s="38" t="s">
        <v>4</v>
      </c>
      <c r="G13" s="37">
        <f>E13</f>
        <v>59460338.629581779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-2637347.5</v>
      </c>
      <c r="F15" s="38" t="s">
        <v>4</v>
      </c>
      <c r="G15" s="37">
        <f>E15</f>
        <v>-2637347.5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4163134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521173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-23700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377405.65999999968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5038012.66</v>
      </c>
      <c r="F21" s="38" t="s">
        <v>4</v>
      </c>
      <c r="G21" s="37">
        <f>E21</f>
        <v>5038012.66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-4660607</v>
      </c>
      <c r="F23" s="38" t="s">
        <v>4</v>
      </c>
      <c r="G23" s="37">
        <f>E23</f>
        <v>-4660607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57200396.789581776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11628128.619265027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39473247.31719359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9177033.9768343586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60278409.913292974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51101375.936458617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0.44284944699106599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226302.16073943264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11628128.619265027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232562.57238530053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39473247.31719359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359206.55058646167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591769.1229717622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-25920000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-15370610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-10549390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-2637347.5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50</v>
      </c>
      <c r="E10" s="46">
        <v>70146</v>
      </c>
      <c r="F10" s="10">
        <f>E10/D10</f>
        <v>1402.92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129050.16</v>
      </c>
      <c r="F11" s="10">
        <f t="shared" ref="F11:F39" si="0">E11/D11</f>
        <v>1720.6688000000001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5444698.4800000004</v>
      </c>
      <c r="F12" s="10">
        <f t="shared" si="0"/>
        <v>72595.979733333341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378714</v>
      </c>
      <c r="F13" s="10">
        <f t="shared" si="0"/>
        <v>7574.28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2201250.39</v>
      </c>
      <c r="F14" s="10">
        <f t="shared" si="0"/>
        <v>29350.005200000003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2688621.58</v>
      </c>
      <c r="F15" s="10">
        <f t="shared" si="0"/>
        <v>35848.287733333331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1183834.7</v>
      </c>
      <c r="F16" s="10">
        <f t="shared" si="0"/>
        <v>15784.462666666666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270645.11</v>
      </c>
      <c r="F17" s="10">
        <f t="shared" si="0"/>
        <v>3608.6014666666665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2119966.56</v>
      </c>
      <c r="F18" s="10">
        <f t="shared" si="0"/>
        <v>28266.220799999999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50</v>
      </c>
      <c r="E19" s="46">
        <v>1056919</v>
      </c>
      <c r="F19" s="10">
        <f t="shared" si="0"/>
        <v>21138.38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461981</v>
      </c>
      <c r="F20" s="10">
        <f t="shared" si="0"/>
        <v>23099.05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80814</v>
      </c>
      <c r="F21" s="10">
        <f t="shared" si="0"/>
        <v>8081.4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10</v>
      </c>
      <c r="E22" s="46">
        <v>17631</v>
      </c>
      <c r="F22" s="10">
        <f t="shared" si="0"/>
        <v>1763.1</v>
      </c>
      <c r="G22" s="3" t="s">
        <v>4</v>
      </c>
      <c r="H22" s="1"/>
    </row>
    <row r="23" spans="1:8" x14ac:dyDescent="0.25">
      <c r="A23" s="1"/>
      <c r="B23" s="50" t="s">
        <v>117</v>
      </c>
      <c r="C23" s="47">
        <v>2015</v>
      </c>
      <c r="D23" s="47">
        <v>20</v>
      </c>
      <c r="E23" s="46">
        <v>109231</v>
      </c>
      <c r="F23" s="10">
        <f t="shared" si="0"/>
        <v>5461.55</v>
      </c>
      <c r="G23" s="3" t="s">
        <v>4</v>
      </c>
      <c r="H23" s="1"/>
    </row>
    <row r="24" spans="1:8" x14ac:dyDescent="0.25">
      <c r="A24" s="1"/>
      <c r="B24" s="50" t="s">
        <v>114</v>
      </c>
      <c r="C24" s="47">
        <v>2015</v>
      </c>
      <c r="D24" s="47">
        <v>50</v>
      </c>
      <c r="E24" s="46">
        <v>261518</v>
      </c>
      <c r="F24" s="10">
        <f t="shared" si="0"/>
        <v>5230.3599999999997</v>
      </c>
      <c r="G24" s="3" t="s">
        <v>4</v>
      </c>
      <c r="H24" s="1"/>
    </row>
    <row r="25" spans="1:8" x14ac:dyDescent="0.25">
      <c r="A25" s="1"/>
      <c r="B25" s="50" t="s">
        <v>115</v>
      </c>
      <c r="C25" s="47">
        <v>2015</v>
      </c>
      <c r="D25" s="47">
        <v>20</v>
      </c>
      <c r="E25" s="46">
        <v>125267</v>
      </c>
      <c r="F25" s="10">
        <f t="shared" si="0"/>
        <v>6263.35</v>
      </c>
      <c r="G25" s="3" t="s">
        <v>4</v>
      </c>
      <c r="H25" s="1"/>
    </row>
    <row r="26" spans="1:8" x14ac:dyDescent="0.25">
      <c r="A26" s="1"/>
      <c r="B26" s="50" t="s">
        <v>116</v>
      </c>
      <c r="C26" s="47">
        <v>2015</v>
      </c>
      <c r="D26" s="47">
        <v>10</v>
      </c>
      <c r="E26" s="46">
        <v>25610</v>
      </c>
      <c r="F26" s="10">
        <f t="shared" si="0"/>
        <v>2561</v>
      </c>
      <c r="G26" s="3" t="s">
        <v>4</v>
      </c>
      <c r="H26" s="1"/>
    </row>
    <row r="27" spans="1:8" x14ac:dyDescent="0.25">
      <c r="A27" s="1"/>
      <c r="B27" s="50" t="s">
        <v>115</v>
      </c>
      <c r="C27" s="47">
        <v>2015</v>
      </c>
      <c r="D27" s="47">
        <v>20</v>
      </c>
      <c r="E27" s="46">
        <v>23246</v>
      </c>
      <c r="F27" s="10">
        <f t="shared" si="0"/>
        <v>1162.3</v>
      </c>
      <c r="G27" s="3" t="s">
        <v>4</v>
      </c>
      <c r="H27" s="1"/>
    </row>
    <row r="28" spans="1:8" x14ac:dyDescent="0.25">
      <c r="A28" s="1"/>
      <c r="B28" s="50" t="s">
        <v>118</v>
      </c>
      <c r="C28" s="47">
        <v>2015</v>
      </c>
      <c r="D28" s="47">
        <v>5</v>
      </c>
      <c r="E28" s="46">
        <v>808648</v>
      </c>
      <c r="F28" s="10">
        <f t="shared" si="0"/>
        <v>161729.60000000001</v>
      </c>
      <c r="G28" s="3" t="s">
        <v>4</v>
      </c>
      <c r="H28" s="1"/>
    </row>
    <row r="29" spans="1:8" x14ac:dyDescent="0.25">
      <c r="A29" s="1"/>
      <c r="B29" s="50" t="s">
        <v>119</v>
      </c>
      <c r="C29" s="47">
        <v>2015</v>
      </c>
      <c r="D29" s="47">
        <v>5</v>
      </c>
      <c r="E29" s="46">
        <v>34500</v>
      </c>
      <c r="F29" s="10">
        <f t="shared" si="0"/>
        <v>6900</v>
      </c>
      <c r="G29" s="3" t="s">
        <v>4</v>
      </c>
      <c r="H29" s="1"/>
    </row>
    <row r="30" spans="1:8" x14ac:dyDescent="0.25">
      <c r="A30" s="1"/>
      <c r="B30" s="50" t="s">
        <v>118</v>
      </c>
      <c r="C30" s="47">
        <v>2015</v>
      </c>
      <c r="D30" s="47">
        <v>5</v>
      </c>
      <c r="E30" s="46">
        <v>1009995</v>
      </c>
      <c r="F30" s="10">
        <f t="shared" si="0"/>
        <v>201999</v>
      </c>
      <c r="G30" s="3" t="s">
        <v>4</v>
      </c>
      <c r="H30" s="1"/>
    </row>
    <row r="31" spans="1:8" x14ac:dyDescent="0.25">
      <c r="A31" s="1"/>
      <c r="B31" s="50" t="s">
        <v>108</v>
      </c>
      <c r="C31" s="47">
        <v>2015</v>
      </c>
      <c r="D31" s="47">
        <v>50</v>
      </c>
      <c r="E31" s="46">
        <v>1618169.2</v>
      </c>
      <c r="F31" s="10">
        <f t="shared" si="0"/>
        <v>32363.383999999998</v>
      </c>
      <c r="G31" s="3" t="s">
        <v>4</v>
      </c>
      <c r="H31" s="1"/>
    </row>
    <row r="32" spans="1:8" x14ac:dyDescent="0.25">
      <c r="A32" s="1"/>
      <c r="B32" s="50" t="s">
        <v>120</v>
      </c>
      <c r="C32" s="47">
        <v>2015</v>
      </c>
      <c r="D32" s="47">
        <v>75</v>
      </c>
      <c r="E32" s="46">
        <v>165635.79999999999</v>
      </c>
      <c r="F32" s="10">
        <f t="shared" si="0"/>
        <v>2208.4773333333333</v>
      </c>
      <c r="G32" s="3" t="s">
        <v>4</v>
      </c>
      <c r="H32" s="1"/>
    </row>
    <row r="33" spans="1:8" x14ac:dyDescent="0.25">
      <c r="A33" s="1"/>
      <c r="B33" s="50" t="s">
        <v>110</v>
      </c>
      <c r="C33" s="47">
        <v>2015</v>
      </c>
      <c r="D33" s="47">
        <v>75</v>
      </c>
      <c r="E33" s="46">
        <v>3453345.95</v>
      </c>
      <c r="F33" s="10">
        <f t="shared" si="0"/>
        <v>46044.612666666668</v>
      </c>
      <c r="G33" s="3" t="s">
        <v>4</v>
      </c>
      <c r="H33" s="1"/>
    </row>
    <row r="34" spans="1:8" x14ac:dyDescent="0.25">
      <c r="A34" s="1"/>
      <c r="B34" s="50" t="s">
        <v>108</v>
      </c>
      <c r="C34" s="47">
        <v>2015</v>
      </c>
      <c r="D34" s="47">
        <v>50</v>
      </c>
      <c r="E34" s="46">
        <v>1388276.57</v>
      </c>
      <c r="F34" s="10">
        <f t="shared" si="0"/>
        <v>27765.5314</v>
      </c>
      <c r="G34" s="3" t="s">
        <v>4</v>
      </c>
      <c r="H34" s="1"/>
    </row>
    <row r="35" spans="1:8" x14ac:dyDescent="0.25">
      <c r="A35" s="1"/>
      <c r="B35" s="50" t="s">
        <v>114</v>
      </c>
      <c r="C35" s="47">
        <v>2015</v>
      </c>
      <c r="D35" s="47">
        <v>50</v>
      </c>
      <c r="E35" s="46">
        <v>2009359.31</v>
      </c>
      <c r="F35" s="10">
        <f t="shared" si="0"/>
        <v>40187.186200000004</v>
      </c>
      <c r="G35" s="3" t="s">
        <v>4</v>
      </c>
      <c r="H35" s="1"/>
    </row>
    <row r="36" spans="1:8" x14ac:dyDescent="0.25">
      <c r="A36" s="1"/>
      <c r="B36" s="50" t="s">
        <v>115</v>
      </c>
      <c r="C36" s="47">
        <v>2015</v>
      </c>
      <c r="D36" s="47">
        <v>20</v>
      </c>
      <c r="E36" s="46">
        <v>630213.41</v>
      </c>
      <c r="F36" s="10">
        <f t="shared" si="0"/>
        <v>31510.6705</v>
      </c>
      <c r="G36" s="3" t="s">
        <v>4</v>
      </c>
      <c r="H36" s="1"/>
    </row>
    <row r="37" spans="1:8" x14ac:dyDescent="0.25">
      <c r="A37" s="1"/>
      <c r="B37" s="50" t="s">
        <v>116</v>
      </c>
      <c r="C37" s="47">
        <v>2015</v>
      </c>
      <c r="D37" s="47">
        <v>10</v>
      </c>
      <c r="E37" s="46">
        <v>26854</v>
      </c>
      <c r="F37" s="10">
        <f t="shared" si="0"/>
        <v>2685.4</v>
      </c>
      <c r="G37" s="3" t="s">
        <v>4</v>
      </c>
      <c r="H37" s="1"/>
    </row>
    <row r="38" spans="1:8" x14ac:dyDescent="0.25">
      <c r="A38" s="1"/>
      <c r="B38" s="50" t="s">
        <v>121</v>
      </c>
      <c r="C38" s="47">
        <v>2015</v>
      </c>
      <c r="D38" s="47">
        <v>50</v>
      </c>
      <c r="E38" s="46">
        <v>15847</v>
      </c>
      <c r="F38" s="10">
        <f t="shared" si="0"/>
        <v>316.94</v>
      </c>
      <c r="G38" s="3" t="s">
        <v>4</v>
      </c>
      <c r="H38" s="1"/>
    </row>
    <row r="39" spans="1:8" x14ac:dyDescent="0.25">
      <c r="A39" s="1"/>
      <c r="B39" s="50" t="s">
        <v>117</v>
      </c>
      <c r="C39" s="47">
        <v>2015</v>
      </c>
      <c r="D39" s="47">
        <v>20</v>
      </c>
      <c r="E39" s="46">
        <v>101602.23</v>
      </c>
      <c r="F39" s="10">
        <f t="shared" si="0"/>
        <v>5080.1115</v>
      </c>
      <c r="G39" s="3" t="s">
        <v>4</v>
      </c>
      <c r="H39" s="1"/>
    </row>
    <row r="40" spans="1:8" x14ac:dyDescent="0.25">
      <c r="A40" s="1"/>
      <c r="B40" s="93" t="s">
        <v>122</v>
      </c>
      <c r="C40" s="94"/>
      <c r="D40" s="94"/>
      <c r="E40" s="95"/>
      <c r="F40" s="18">
        <f>SUM(F10:F39)</f>
        <v>829702.82999999984</v>
      </c>
      <c r="G40" s="8" t="s">
        <v>4</v>
      </c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</sheetData>
  <sheetProtection password="C6BD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9191334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5028200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4163134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414173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-107000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521173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19800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43500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-23700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584167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697833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2015'!F40</f>
        <v>829702.82999999984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377405.65999999968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56849456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32120344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1779573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361988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1388167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35650072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1457821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1457821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-214613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-8196487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-8411100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28696793</v>
      </c>
      <c r="F28" s="6" t="s">
        <v>4</v>
      </c>
      <c r="G28" s="16">
        <f>IF(E28&lt;0,0,-E28)</f>
        <v>-28696793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123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124</v>
      </c>
      <c r="C32" s="114"/>
      <c r="D32" s="115"/>
      <c r="E32" s="46">
        <v>31654119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1159151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32813270</v>
      </c>
      <c r="F35" s="6" t="s">
        <v>4</v>
      </c>
      <c r="G35" s="17">
        <f>-E35</f>
        <v>-32813270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-4660607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2016-12-13T17:03:39Z</dcterms:modified>
</cp:coreProperties>
</file>