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<sst xmlns="http://schemas.openxmlformats.org/spreadsheetml/2006/main" count="98" uniqueCount="68">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</sst>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25730179.017742116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99280.858799999987</v>
      </c>
      <c r="C3" t="s">
        <v>10</v>
      </c>
    </row>
    <row r="4" spans="1:3" s="25" customFormat="1" x14ac:dyDescent="0.25">
      <c r="A4" s="3" t="s">
        <v>11</v>
      </c>
      <c r="B4" s="45">
        <f>SUM(B2:B3)</f>
        <v>25829459.876542117</v>
      </c>
      <c r="C4" s="54" t="s">
        <v>10</v>
      </c>
    </row>
    <row r="5" spans="1:3" x14ac:dyDescent="0.25">
      <c r="A5" s="44" t="s">
        <v>0</v>
      </c>
      <c r="B5" s="35">
        <f>Investeringer!E3</f>
        <v>47759011.794936188</v>
      </c>
      <c r="C5" s="22" t="s">
        <v>10</v>
      </c>
    </row>
    <row r="6" spans="1:3" x14ac:dyDescent="0.25">
      <c r="A6" s="4" t="s">
        <v>1</v>
      </c>
      <c r="B6" s="32">
        <f>Investeringer!F3</f>
        <v>6891426.4309459152</v>
      </c>
      <c r="C6" t="s">
        <v>10</v>
      </c>
    </row>
    <row r="7" spans="1:3" x14ac:dyDescent="0.25">
      <c r="A7" s="4" t="s">
        <v>2</v>
      </c>
      <c r="B7" s="32">
        <f>Investeringer!G3</f>
        <v>1172520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1276395.694904</v>
      </c>
      <c r="C8" t="s">
        <v>10</v>
      </c>
    </row>
    <row r="9" spans="1:3" s="21" customFormat="1" x14ac:dyDescent="0.25">
      <c r="A9" s="3" t="s">
        <v>44</v>
      </c>
      <c r="B9" s="45">
        <f>SUM(B5:B8)</f>
        <v>57099353.920786105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6866118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6866118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89794931.797328219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90589773.186915889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24289173</v>
      </c>
      <c r="C2" s="46">
        <v>0</v>
      </c>
      <c r="D2" s="46">
        <f>B2+C2</f>
        <v>24289173</v>
      </c>
      <c r="E2" s="47">
        <f>D2</f>
        <v>24289173</v>
      </c>
      <c r="F2" s="46">
        <v>25730179.017742116</v>
      </c>
      <c r="G2" s="46">
        <v>0</v>
      </c>
      <c r="H2" s="46">
        <f>F2-G2</f>
        <v>25730179.017742116</v>
      </c>
      <c r="I2" s="46">
        <f>AVERAGEIF(E2:E4,"&lt;&gt;0")</f>
        <v>25747035.92856</v>
      </c>
      <c r="J2" s="46">
        <v>21412472.588949285</v>
      </c>
      <c r="K2" s="36">
        <f>IF(H2&gt;I2,IF(I2&gt;J2,I2,J2),H2)</f>
        <v>25730179.017742116</v>
      </c>
    </row>
    <row r="3" spans="1:11" s="22" customFormat="1" x14ac:dyDescent="0.25">
      <c r="A3" s="27">
        <v>2014</v>
      </c>
      <c r="B3" s="46">
        <v>25687977</v>
      </c>
      <c r="C3" s="46"/>
      <c r="D3" s="46">
        <f t="shared" ref="D3:D4" si="0">B3+C3</f>
        <v>25687977</v>
      </c>
      <c r="E3" s="47">
        <f>D3*Pristalsregulering!C7</f>
        <v>25708527.381599996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26819340</v>
      </c>
      <c r="C4" s="46"/>
      <c r="D4" s="46">
        <f t="shared" si="0"/>
        <v>26819340</v>
      </c>
      <c r="E4" s="47">
        <f>D4*Pristalsregulering!$C$6*Pristalsregulering!$C$7</f>
        <v>27243407.404079996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23700</v>
      </c>
      <c r="C3" s="39">
        <v>77640</v>
      </c>
      <c r="D3" s="39">
        <v>0</v>
      </c>
      <c r="E3" s="38">
        <f>B3</f>
        <v>23700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99280.858799999987</v>
      </c>
    </row>
    <row r="4" spans="1:8" x14ac:dyDescent="0.25">
      <c r="A4" s="30">
        <v>2014</v>
      </c>
      <c r="B4" s="38">
        <v>26200</v>
      </c>
      <c r="C4" s="39">
        <v>58800</v>
      </c>
      <c r="D4" s="39">
        <v>0</v>
      </c>
      <c r="E4" s="38">
        <f>B4*Pristalsregulering!$C$7</f>
        <v>26220.959999999999</v>
      </c>
      <c r="F4" s="39">
        <f>C4*Pristalsregulering!$C$7</f>
        <v>58847.039999999994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34500</v>
      </c>
      <c r="C5" s="39">
        <v>75200</v>
      </c>
      <c r="D5" s="39">
        <v>0</v>
      </c>
      <c r="E5" s="38">
        <f>B5*Pristalsregulering!$C$7*Pristalsregulering!$C$6</f>
        <v>35045.513999999996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43867968.398234092</v>
      </c>
      <c r="C3" s="35">
        <v>6710449.2313636374</v>
      </c>
      <c r="D3" s="37">
        <v>1172520</v>
      </c>
      <c r="E3" s="32">
        <f>B3*Pristalsregulering!C2*Pristalsregulering!C3*Pristalsregulering!C4*Pristalsregulering!C5*Pristalsregulering!C6*Pristalsregulering!C7</f>
        <v>47759011.794936188</v>
      </c>
      <c r="F3" s="32">
        <v>6891426.4309459152</v>
      </c>
      <c r="G3" s="32">
        <f>D3</f>
        <v>1172520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1015356</v>
      </c>
      <c r="C3" s="35">
        <v>795040</v>
      </c>
      <c r="D3" s="35">
        <v>0</v>
      </c>
      <c r="E3" s="37">
        <v>0</v>
      </c>
      <c r="F3" s="35">
        <f>B3</f>
        <v>1015356</v>
      </c>
      <c r="G3" s="35">
        <f>C3</f>
        <v>795040</v>
      </c>
      <c r="H3" s="35">
        <f>D3</f>
        <v>0</v>
      </c>
      <c r="I3" s="37">
        <f>E3</f>
        <v>0</v>
      </c>
      <c r="J3" s="39">
        <f>AVERAGE(F3:F5)</f>
        <v>418956.41371599998</v>
      </c>
      <c r="K3" s="39">
        <f>G3</f>
        <v>795040</v>
      </c>
      <c r="L3" s="40">
        <f>AVERAGE(H3:H5)+AVERAGE(I3:I5)</f>
        <v>62399.281187999994</v>
      </c>
      <c r="M3" s="41">
        <f>SUM(J3:L3)</f>
        <v>1276395.694904</v>
      </c>
      <c r="N3" s="22"/>
    </row>
    <row r="4" spans="1:14" x14ac:dyDescent="0.25">
      <c r="A4" s="27">
        <v>2014</v>
      </c>
      <c r="B4" s="42">
        <v>156995</v>
      </c>
      <c r="C4" s="35">
        <v>936570</v>
      </c>
      <c r="D4" s="35">
        <v>14958</v>
      </c>
      <c r="E4" s="37">
        <v>0</v>
      </c>
      <c r="F4" s="35">
        <f>IF(B4="","",B4*Pristalsregulering!$C$7)</f>
        <v>157120.59599999999</v>
      </c>
      <c r="G4" s="35">
        <f>IF(C4="","",C4*Pristalsregulering!$C$7)</f>
        <v>937319.25599999994</v>
      </c>
      <c r="H4" s="35">
        <f>IF(D4="","",D4*Pristalsregulering!$C$7)</f>
        <v>14969.966399999999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83079</v>
      </c>
      <c r="C5" s="35">
        <v>522663</v>
      </c>
      <c r="D5" s="35">
        <v>169547</v>
      </c>
      <c r="E5" s="37">
        <v>0</v>
      </c>
      <c r="F5" s="35">
        <f>IF(B5="","",B5*Pristalsregulering!$C$7*Pristalsregulering!$C$6)</f>
        <v>84392.645147999996</v>
      </c>
      <c r="G5" s="35">
        <f>IF(C5="","",C5*Pristalsregulering!$C$7*Pristalsregulering!$C$6)</f>
        <v>530927.34735599987</v>
      </c>
      <c r="H5" s="35">
        <f>IF(D5="","",D5*Pristalsregulering!$C$7*Pristalsregulering!$C$6)</f>
        <v>172227.87716399998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162414</v>
      </c>
      <c r="E2" s="39">
        <v>2735870</v>
      </c>
      <c r="F2" s="39">
        <v>3045178</v>
      </c>
      <c r="G2" s="39">
        <v>0</v>
      </c>
      <c r="H2" s="39">
        <v>890133</v>
      </c>
      <c r="I2" s="39">
        <v>0</v>
      </c>
      <c r="J2" s="39"/>
      <c r="K2" s="39"/>
      <c r="L2" s="40">
        <v>0</v>
      </c>
      <c r="M2" s="41">
        <f>SUM(B2:L2)</f>
        <v>6866118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2016-11-11T16:26:48Z</dcterms:modified>
</cp:coreProperties>
</file>