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645" windowWidth="20535" windowHeight="1276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2" l="1"/>
  <c r="F10" i="2"/>
  <c r="F11" i="2"/>
  <c r="F12" i="2"/>
  <c r="F13" i="2"/>
  <c r="F14" i="2"/>
  <c r="F15" i="2"/>
  <c r="F16" i="2"/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39" i="7"/>
  <c r="F40" i="7"/>
  <c r="F41" i="7"/>
  <c r="E31" i="19" l="1"/>
  <c r="C36" i="19" l="1"/>
  <c r="E36" i="19" s="1"/>
  <c r="F43" i="7" l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7" i="3" l="1"/>
  <c r="C22" i="8" s="1"/>
  <c r="C9" i="9"/>
  <c r="C15" i="8" s="1"/>
  <c r="E29" i="19"/>
  <c r="C14" i="16"/>
  <c r="C8" i="8" s="1"/>
  <c r="C13" i="15"/>
  <c r="C15" i="15" s="1"/>
  <c r="C11" i="8" s="1"/>
  <c r="C12" i="8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F17" i="2" l="1"/>
  <c r="C9" i="12" l="1"/>
  <c r="C11" i="12" s="1"/>
  <c r="C31" i="8" s="1"/>
  <c r="E31" i="8" s="1"/>
  <c r="F8" i="2" l="1"/>
  <c r="F8" i="7"/>
  <c r="F42" i="7" s="1"/>
  <c r="F18" i="2" l="1"/>
  <c r="C9" i="10" s="1"/>
  <c r="C15" i="11" l="1"/>
  <c r="C28" i="8" s="1"/>
  <c r="C15" i="4"/>
  <c r="C26" i="8" s="1"/>
  <c r="C29" i="3"/>
  <c r="C24" i="8" s="1"/>
  <c r="F44" i="7"/>
  <c r="C18" i="8" s="1"/>
  <c r="C23" i="3"/>
  <c r="C23" i="8" s="1"/>
  <c r="C12" i="3"/>
  <c r="C21" i="8" s="1"/>
  <c r="C9" i="4"/>
  <c r="C25" i="8" s="1"/>
  <c r="C10" i="10"/>
  <c r="C17" i="8" s="1"/>
  <c r="F20" i="2"/>
  <c r="C16" i="8" s="1"/>
  <c r="C19" i="8" l="1"/>
  <c r="E19" i="8" s="1"/>
  <c r="C29" i="8"/>
  <c r="E29" i="8" s="1"/>
  <c r="A1" i="8"/>
  <c r="C9" i="15" l="1"/>
  <c r="C10" i="8" s="1"/>
  <c r="C13" i="8" s="1"/>
  <c r="E13" i="8" s="1"/>
  <c r="E35" i="8" s="1"/>
  <c r="E38" i="8" l="1"/>
  <c r="E37" i="8"/>
</calcChain>
</file>

<file path=xl/sharedStrings.xml><?xml version="1.0" encoding="utf-8"?>
<sst xmlns="http://schemas.openxmlformats.org/spreadsheetml/2006/main" count="459" uniqueCount="222">
  <si>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</si>
  <si>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</si>
  <si>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</si>
  <si>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</si>
  <si>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</si>
  <si>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</si>
  <si>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</si>
  <si>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</si>
  <si>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</si>
  <si>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</si>
  <si>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</si>
  <si>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</si>
  <si>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</si>
  <si>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</si>
  <si>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</si>
  <si>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</si>
  <si>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</si>
  <si>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</si>
  <si>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</si>
  <si>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</si>
  <si>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</si>
  <si>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</si>
  <si>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</si>
  <si>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</si>
  <si>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</si>
  <si>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</si>
  <si>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</si>
  <si>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</si>
  <si>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</si>
  <si>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</si>
  <si>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</si>
  <si>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</si>
  <si>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</si>
  <si>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</si>
  <si>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</si>
  <si>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</si>
  <si>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</si>
  <si>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</si>
  <si>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</si>
  <si>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</si>
  <si>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</si>
  <si>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</si>
  <si>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</si>
  <si>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</si>
  <si>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</si>
  <si>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</si>
  <si>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</si>
  <si>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</si>
  <si>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</si>
  <si>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</si>
  <si>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</si>
  <si>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</si>
  <si>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</si>
  <si>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</si>
  <si>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</si>
  <si>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</si>
  <si>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</si>
  <si>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</si>
  <si>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</si>
  <si>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</si>
  <si>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</si>
  <si>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</si>
  <si>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</si>
  <si>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</si>
  <si>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</si>
  <si>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</si>
  <si>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</si>
  <si>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</si>
  <si>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</si>
  <si>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</si>
  <si>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</si>
  <si>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</si>
  <si>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</si>
  <si>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</si>
  <si>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</si>
  <si>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</si>
  <si>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</si>
  <si>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</si>
  <si>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</si>
  <si>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</si>
  <si>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</si>
  <si>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</si>
  <si>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</si>
  <si>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</si>
  <si>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</si>
  <si>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</si>
  <si>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</si>
  <si>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</si>
  <si>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</si>
  <si>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</si>
  <si>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</si>
  <si>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</si>
  <si>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</si>
  <si>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</si>
  <si>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</si>
  <si>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</si>
  <si>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</si>
  <si>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</si>
  <si>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</si>
  <si>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</si>
  <si>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</si>
  <si>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</si>
  <si>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</si>
  <si>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</si>
  <si>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</si>
  <si>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</si>
  <si>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</si>
  <si>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</si>
  <si>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</si>
  <si>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</si>
  <si>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</si>
  <si>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</si>
  <si>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</si>
  <si>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</si>
  <si>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</si>
  <si>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</si>
  <si>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</si>
  <si>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</si>
  <si>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</si>
  <si>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</si>
  <si>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</si>
  <si>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</si>
  <si>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</si>
  <si>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</si>
  <si>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</si>
  <si>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</si>
  <si>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</si>
  <si>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</si>
  <si>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</si>
  <si>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</si>
  <si>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</si>
  <si>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</si>
  <si>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</si>
  <si>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</si>
  <si>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</si>
  <si>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</si>
  <si>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</si>
  <si>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</si>
  <si>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</si>
  <si>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</si>
  <si>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</si>
  <si>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</si>
  <si>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</si>
  <si>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</si>
  <si>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</si>
  <si>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</si>
  <si>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</si>
  <si>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</si>
  <si>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</si>
  <si>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</si>
  <si>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</si>
  <si>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</si>
  <si>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</si>
  <si>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</si>
  <si>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</si>
  <si>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</si>
  <si>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</si>
  <si>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</si>
  <si>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</si>
  <si>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</si>
  <si>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</si>
  <si>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</si>
  <si>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</si>
  <si>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</si>
  <si>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</si>
  <si>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</si>
  <si>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</si>
  <si>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</si>
  <si>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</si>
  <si>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</si>
  <si>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</si>
  <si>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</si>
  <si>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</si>
  <si>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</si>
  <si>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</si>
  <si>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</si>
  <si>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</si>
  <si>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</si>
  <si>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</si>
  <si>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</si>
  <si>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Boring (inkl. etablering, forerør, filter og prøvepumpning)</t>
  </si>
  <si>
    <t>Råvandsstation komplet montering og boringshus/tørbrønd</t>
  </si>
  <si>
    <t>Instrumenter (flowmåler+tryk transducer+alarmer)</t>
  </si>
  <si>
    <t>Pumpe inkl. stigrør og forerørsforsejlinger mv.</t>
  </si>
  <si>
    <t>Elanlæg</t>
  </si>
  <si>
    <t>SRO anlæg</t>
  </si>
  <si>
    <t>Filteranlæg, åbne filtre, enkelt filtrering, Kontruktioner</t>
  </si>
  <si>
    <t>Rentvandsbeholder  insitu støbt</t>
  </si>
  <si>
    <t>Udpumpningsanlæg, Freqvensomformer</t>
  </si>
  <si>
    <t>Elanlæg - vandværk</t>
  </si>
  <si>
    <t>SRO-anlæg, vandværk</t>
  </si>
  <si>
    <t>Værksted</t>
  </si>
  <si>
    <t>Sikring (terror, hærværk), SRO</t>
  </si>
  <si>
    <t>Ø 50mm &lt; Ledningsnet ≤ Ø110 mm</t>
  </si>
  <si>
    <t>Ventiler på ledningsnet ≤ Ø50 mm</t>
  </si>
  <si>
    <t>Ventiler på Ø 50mm &lt; Ledningsnet ≤ Ø110 mm</t>
  </si>
  <si>
    <t xml:space="preserve">Afregningsmålere, mekaniske </t>
  </si>
  <si>
    <t>Køretøjer, små lastvogne (&lt; 3.500 kg.)</t>
  </si>
  <si>
    <t>Beluftningsanlæg, iltningstrappe, Kontruktioner</t>
  </si>
  <si>
    <t>Skyllevand-/slamhåndteringsanlæg - jordbassiner</t>
  </si>
  <si>
    <t>Tjenestemandspensioner</t>
  </si>
  <si>
    <t>Ejendomsskatter</t>
  </si>
  <si>
    <t>Selskabsskatter</t>
  </si>
  <si>
    <t>Køb af ydelser og produkter, der er omfattet af prisloftreguleringen, hos et andet selskab</t>
  </si>
  <si>
    <t>2014</t>
  </si>
  <si>
    <t>8</t>
  </si>
  <si>
    <t>30</t>
  </si>
  <si>
    <t>25</t>
  </si>
  <si>
    <t>10</t>
  </si>
  <si>
    <t>Køretøjer, entreprenørmaskiner</t>
  </si>
  <si>
    <t>5</t>
  </si>
  <si>
    <t>15</t>
  </si>
  <si>
    <t>Stik på ledningsnet, Konstruktioner</t>
  </si>
  <si>
    <t>75</t>
  </si>
  <si>
    <t>IT-hardware og Software</t>
  </si>
  <si>
    <t>SMS-tjeneste</t>
  </si>
  <si>
    <t>Klimatilpasning</t>
  </si>
  <si>
    <t>Tillæg for afgift for ledningsført vand i 2016</t>
  </si>
  <si>
    <t>Afgift for ledningsført vand</t>
  </si>
  <si>
    <t>Rudersdal Forsyning AS</t>
  </si>
  <si>
    <t>V156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</si>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</sst>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219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220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128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137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3" t="s">
        <v>138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6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Rudersdal Forsyning AS</v>
      </c>
      <c r="B1" s="56"/>
      <c r="C1" s="56"/>
      <c r="D1" s="56"/>
      <c r="E1" s="56"/>
    </row>
    <row r="2" spans="1:5" x14ac:dyDescent="0.25">
      <c r="A2" s="220" t="str">
        <f>'1. Forside'!A2</f>
        <v>V156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215</v>
      </c>
      <c r="C7" s="51">
        <v>50000</v>
      </c>
      <c r="D7" s="190" t="s">
        <v>0</v>
      </c>
      <c r="E7" s="56"/>
    </row>
    <row r="8" spans="1:5" x14ac:dyDescent="0.25">
      <c r="A8" s="56"/>
      <c r="B8" s="212" t="s">
        <v>216</v>
      </c>
      <c r="C8" s="51">
        <v>0</v>
      </c>
      <c r="D8" s="190" t="s">
        <v>0</v>
      </c>
      <c r="E8" s="56"/>
    </row>
    <row r="9" spans="1:5" x14ac:dyDescent="0.25">
      <c r="A9" s="56"/>
      <c r="B9" s="54" t="s">
        <v>36</v>
      </c>
      <c r="C9" s="55">
        <f>SUM(C7:C7)</f>
        <v>50000</v>
      </c>
      <c r="D9" s="191" t="s">
        <v>0</v>
      </c>
      <c r="E9" s="56"/>
    </row>
    <row r="10" spans="1:5" x14ac:dyDescent="0.25">
      <c r="A10" s="56"/>
      <c r="B10" s="56"/>
      <c r="C10" s="182"/>
      <c r="D10" s="56"/>
      <c r="E10" s="56"/>
    </row>
    <row r="11" spans="1:5" x14ac:dyDescent="0.25">
      <c r="A11" s="56"/>
      <c r="B11" s="56"/>
      <c r="C11" s="182"/>
      <c r="D11" s="56"/>
      <c r="E11" s="56"/>
    </row>
    <row r="12" spans="1:5" ht="27.2" customHeight="1" x14ac:dyDescent="0.25">
      <c r="A12" s="56"/>
      <c r="B12" s="20" t="s">
        <v>146</v>
      </c>
      <c r="C12" s="192"/>
      <c r="D12" s="189"/>
      <c r="E12" s="56"/>
    </row>
    <row r="13" spans="1:5" ht="16.7" customHeight="1" x14ac:dyDescent="0.25">
      <c r="A13" s="56"/>
      <c r="B13" s="108" t="s">
        <v>147</v>
      </c>
      <c r="C13" s="19">
        <v>276836</v>
      </c>
      <c r="D13" s="151" t="s">
        <v>0</v>
      </c>
      <c r="E13" s="56"/>
    </row>
    <row r="14" spans="1:5" ht="16.7" customHeight="1" x14ac:dyDescent="0.25">
      <c r="A14" s="56"/>
      <c r="B14" s="108" t="s">
        <v>148</v>
      </c>
      <c r="C14" s="40">
        <v>442000</v>
      </c>
      <c r="D14" s="151" t="s">
        <v>0</v>
      </c>
      <c r="E14" s="56"/>
    </row>
    <row r="15" spans="1:5" x14ac:dyDescent="0.25">
      <c r="A15" s="56"/>
      <c r="B15" s="28" t="s">
        <v>149</v>
      </c>
      <c r="C15" s="55">
        <f>C13-C14</f>
        <v>-165164</v>
      </c>
      <c r="D15" s="153" t="s">
        <v>0</v>
      </c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x14ac:dyDescent="0.25">
      <c r="A18" s="56"/>
      <c r="B18" s="193"/>
      <c r="C18" s="56"/>
      <c r="D18" s="56"/>
      <c r="E18" s="56"/>
    </row>
    <row r="19" spans="1:5" ht="15.75" hidden="1" x14ac:dyDescent="0.25">
      <c r="B19" s="194"/>
      <c r="E19" s="195"/>
    </row>
    <row r="20" spans="1:5" ht="15.75" hidden="1" x14ac:dyDescent="0.25">
      <c r="B20" s="195"/>
      <c r="C20" s="195"/>
    </row>
    <row r="21" spans="1:5" ht="15.75" hidden="1" x14ac:dyDescent="0.25">
      <c r="B21" s="195"/>
      <c r="E21" s="195"/>
    </row>
    <row r="22" spans="1:5" ht="15.75" hidden="1" x14ac:dyDescent="0.25">
      <c r="B22" s="195"/>
      <c r="D22" s="195"/>
    </row>
    <row r="23" spans="1:5" ht="15.75" hidden="1" x14ac:dyDescent="0.25">
      <c r="B23" s="195"/>
      <c r="C23" s="195"/>
    </row>
    <row r="24" spans="1:5" ht="15.75" hidden="1" x14ac:dyDescent="0.25">
      <c r="B24" s="195"/>
      <c r="C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5"/>
      <c r="D27" s="195"/>
    </row>
    <row r="28" spans="1:5" ht="15.75" hidden="1" x14ac:dyDescent="0.25">
      <c r="B28" s="194"/>
      <c r="C28" s="194"/>
    </row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5"/>
    </row>
    <row r="63" spans="2:2" ht="15.75" hidden="1" x14ac:dyDescent="0.25">
      <c r="B63" s="194"/>
    </row>
    <row r="64" spans="2:2" hidden="1" x14ac:dyDescent="0.25"/>
    <row r="65" spans="1:5" hidden="1" x14ac:dyDescent="0.25"/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>
      <c r="A72" s="185"/>
      <c r="B72" s="185"/>
      <c r="C72" s="185"/>
      <c r="D72" s="185"/>
      <c r="E72" s="185"/>
    </row>
    <row r="73" spans="1:5" hidden="1" x14ac:dyDescent="0.25"/>
    <row r="74" spans="1:5" hidden="1" x14ac:dyDescent="0.25"/>
    <row r="75" spans="1:5" hidden="1" x14ac:dyDescent="0.25"/>
    <row r="76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Rudersdal Forsyning AS</v>
      </c>
      <c r="B1" s="26"/>
      <c r="C1" s="26"/>
      <c r="D1" s="26"/>
      <c r="E1" s="26"/>
    </row>
    <row r="2" spans="1:5" x14ac:dyDescent="0.25">
      <c r="A2" s="221" t="str">
        <f>'1. Forside'!A2</f>
        <v>V156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176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320000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320000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261858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350000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-88142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Rudersdal Forsyning AS</v>
      </c>
      <c r="B1" s="26"/>
      <c r="C1" s="26"/>
      <c r="D1" s="26"/>
      <c r="E1" s="26"/>
    </row>
    <row r="2" spans="1:5" x14ac:dyDescent="0.25">
      <c r="A2" s="221" t="str">
        <f>'1. Forside'!A2</f>
        <v>V156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177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5130069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2507056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2623013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524602.6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Rudersdal Forsyning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V156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178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25968862.215780836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4321527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1143666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151609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408000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6024802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944000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944000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1745810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-646080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-6006150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-3370305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-10022535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-1307923</v>
      </c>
      <c r="D27" s="79" t="s">
        <v>0</v>
      </c>
      <c r="E27" s="10">
        <f>IF(C27&lt;0,0,-C27)</f>
        <v>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25605927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25605927</v>
      </c>
      <c r="D36" s="79" t="s">
        <v>0</v>
      </c>
      <c r="E36" s="10">
        <f>-C36</f>
        <v>-25605927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362935.2157808356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Rudersdal Forsyning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V156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179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1465177</v>
      </c>
      <c r="D7" s="222" t="s">
        <v>0</v>
      </c>
      <c r="E7" s="223">
        <v>1329813</v>
      </c>
      <c r="F7" s="222" t="s">
        <v>0</v>
      </c>
      <c r="G7" s="223">
        <v>1745810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1453693</v>
      </c>
      <c r="D8" s="222" t="s">
        <v>0</v>
      </c>
      <c r="E8" s="224">
        <v>1329813</v>
      </c>
      <c r="F8" s="222" t="s">
        <v>0</v>
      </c>
      <c r="G8" s="224">
        <v>1745810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11484</v>
      </c>
      <c r="D11" s="226" t="s">
        <v>0</v>
      </c>
      <c r="E11" s="55">
        <f>C11+E7-E8-E9</f>
        <v>11484</v>
      </c>
      <c r="F11" s="226" t="s">
        <v>0</v>
      </c>
      <c r="G11" s="55">
        <f>E11+G7-G8-G9</f>
        <v>11484</v>
      </c>
      <c r="H11" s="226" t="s">
        <v>0</v>
      </c>
      <c r="I11" s="55">
        <f>G11+I7-I8-I9</f>
        <v>11484</v>
      </c>
      <c r="J11" s="226" t="s">
        <v>0</v>
      </c>
      <c r="K11" s="55">
        <f>K7-K8-K9+K10+I11</f>
        <v>11484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Rudersdal Forsyning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V156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8801157.9872325957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-33444.400351483862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-192305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8575408.5868811123</v>
      </c>
      <c r="D13" s="79" t="s">
        <v>0</v>
      </c>
      <c r="E13" s="6">
        <f>C13</f>
        <v>8575408.5868811123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4122925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221</v>
      </c>
      <c r="C16" s="14">
        <f>'6. Gennemførte investeringer'!F20</f>
        <v>1362261.26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106736.75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investeringer'!F44</f>
        <v>787100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6379023.0099999998</v>
      </c>
      <c r="D19" s="79" t="s">
        <v>0</v>
      </c>
      <c r="E19" s="8">
        <f>C19</f>
        <v>6379023.0099999998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omkostninger'!C12</f>
        <v>807000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omkostninger'!C17</f>
        <v>9883000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omkostninger'!C23</f>
        <v>118200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omkostninger'!C29</f>
        <v>22900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servicemål'!C9</f>
        <v>50000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servicemål'!C15</f>
        <v>-165164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320000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-88142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10947794</v>
      </c>
      <c r="D29" s="79" t="s">
        <v>0</v>
      </c>
      <c r="E29" s="6">
        <f>C29</f>
        <v>10947794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524602.6</v>
      </c>
      <c r="D31" s="79" t="s">
        <v>0</v>
      </c>
      <c r="E31" s="10">
        <f>C31</f>
        <v>524602.6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9">
        <f>'13. Kontrol med indtægtsrammen'!E37</f>
        <v>362935.2157808356</v>
      </c>
      <c r="D33" s="79" t="s">
        <v>0</v>
      </c>
      <c r="E33" s="12">
        <f>C33</f>
        <v>362935.2157808356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26789763.412661951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1581334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16.941242907989047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10.691456335386421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Rudersdal Forsyning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V156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8801157.9872325957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8801157.9872325957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8801157.9872325957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-33444.400351483862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Rudersdal Forsyning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V156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6696801.1124852821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8767713.5868811123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8801157.9872325957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769221.20808412891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192305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Rudersdal Forsyning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V156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167172078.61291957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4122925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4122925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4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Rudersdal Forsyning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V156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196</v>
      </c>
      <c r="C8" s="30" t="s">
        <v>204</v>
      </c>
      <c r="D8" s="31" t="s">
        <v>205</v>
      </c>
      <c r="E8" s="32">
        <v>135831</v>
      </c>
      <c r="F8" s="34">
        <f t="shared" ref="F8:F17" si="0">E8/D8</f>
        <v>16978.875</v>
      </c>
      <c r="G8" s="35" t="s">
        <v>0</v>
      </c>
      <c r="H8" s="26"/>
    </row>
    <row r="9" spans="1:8" s="148" customFormat="1" x14ac:dyDescent="0.25">
      <c r="A9" s="26"/>
      <c r="B9" s="29" t="s">
        <v>180</v>
      </c>
      <c r="C9" s="30" t="s">
        <v>204</v>
      </c>
      <c r="D9" s="31" t="s">
        <v>206</v>
      </c>
      <c r="E9" s="32">
        <v>537270</v>
      </c>
      <c r="F9" s="34">
        <f t="shared" ref="F9:F16" si="1">E9/D9</f>
        <v>17909</v>
      </c>
      <c r="G9" s="35" t="s">
        <v>0</v>
      </c>
      <c r="H9" s="26"/>
    </row>
    <row r="10" spans="1:8" s="148" customFormat="1" x14ac:dyDescent="0.25">
      <c r="A10" s="26"/>
      <c r="B10" s="29" t="s">
        <v>189</v>
      </c>
      <c r="C10" s="30" t="s">
        <v>204</v>
      </c>
      <c r="D10" s="31" t="s">
        <v>207</v>
      </c>
      <c r="E10" s="32">
        <v>69845</v>
      </c>
      <c r="F10" s="34">
        <f t="shared" si="1"/>
        <v>2793.8</v>
      </c>
      <c r="G10" s="35" t="s">
        <v>0</v>
      </c>
      <c r="H10" s="26"/>
    </row>
    <row r="11" spans="1:8" s="148" customFormat="1" x14ac:dyDescent="0.25">
      <c r="A11" s="26"/>
      <c r="B11" s="29" t="s">
        <v>182</v>
      </c>
      <c r="C11" s="30" t="s">
        <v>204</v>
      </c>
      <c r="D11" s="31" t="s">
        <v>208</v>
      </c>
      <c r="E11" s="32">
        <v>107454</v>
      </c>
      <c r="F11" s="34">
        <f t="shared" si="1"/>
        <v>10745.4</v>
      </c>
      <c r="G11" s="35" t="s">
        <v>0</v>
      </c>
      <c r="H11" s="26"/>
    </row>
    <row r="12" spans="1:8" s="148" customFormat="1" x14ac:dyDescent="0.25">
      <c r="A12" s="26"/>
      <c r="B12" s="29" t="s">
        <v>209</v>
      </c>
      <c r="C12" s="30" t="s">
        <v>204</v>
      </c>
      <c r="D12" s="31" t="s">
        <v>210</v>
      </c>
      <c r="E12" s="32">
        <v>19000</v>
      </c>
      <c r="F12" s="34">
        <f t="shared" si="1"/>
        <v>3800</v>
      </c>
      <c r="G12" s="35" t="s">
        <v>0</v>
      </c>
      <c r="H12" s="26"/>
    </row>
    <row r="13" spans="1:8" s="148" customFormat="1" x14ac:dyDescent="0.25">
      <c r="A13" s="26"/>
      <c r="B13" s="29" t="s">
        <v>183</v>
      </c>
      <c r="C13" s="30" t="s">
        <v>204</v>
      </c>
      <c r="D13" s="31" t="s">
        <v>211</v>
      </c>
      <c r="E13" s="32">
        <v>161181</v>
      </c>
      <c r="F13" s="34">
        <f t="shared" si="1"/>
        <v>10745.4</v>
      </c>
      <c r="G13" s="35" t="s">
        <v>0</v>
      </c>
      <c r="H13" s="26"/>
    </row>
    <row r="14" spans="1:8" s="148" customFormat="1" x14ac:dyDescent="0.25">
      <c r="A14" s="26"/>
      <c r="B14" s="29" t="s">
        <v>185</v>
      </c>
      <c r="C14" s="30" t="s">
        <v>204</v>
      </c>
      <c r="D14" s="31" t="s">
        <v>208</v>
      </c>
      <c r="E14" s="32">
        <v>199411</v>
      </c>
      <c r="F14" s="34">
        <f t="shared" si="1"/>
        <v>19941.099999999999</v>
      </c>
      <c r="G14" s="35" t="s">
        <v>0</v>
      </c>
      <c r="H14" s="26"/>
    </row>
    <row r="15" spans="1:8" s="148" customFormat="1" x14ac:dyDescent="0.25">
      <c r="A15" s="26"/>
      <c r="B15" s="29" t="s">
        <v>212</v>
      </c>
      <c r="C15" s="30" t="s">
        <v>204</v>
      </c>
      <c r="D15" s="31" t="s">
        <v>213</v>
      </c>
      <c r="E15" s="32">
        <v>1508117</v>
      </c>
      <c r="F15" s="34">
        <f t="shared" si="1"/>
        <v>20108.226666666666</v>
      </c>
      <c r="G15" s="35" t="s">
        <v>0</v>
      </c>
      <c r="H15" s="26"/>
    </row>
    <row r="16" spans="1:8" s="148" customFormat="1" x14ac:dyDescent="0.25">
      <c r="A16" s="26"/>
      <c r="B16" s="29" t="s">
        <v>193</v>
      </c>
      <c r="C16" s="30" t="s">
        <v>204</v>
      </c>
      <c r="D16" s="31" t="s">
        <v>213</v>
      </c>
      <c r="E16" s="32">
        <v>3075513</v>
      </c>
      <c r="F16" s="34">
        <f t="shared" si="1"/>
        <v>41006.839999999997</v>
      </c>
      <c r="G16" s="35" t="s">
        <v>0</v>
      </c>
      <c r="H16" s="26"/>
    </row>
    <row r="17" spans="1:8" s="148" customFormat="1" x14ac:dyDescent="0.25">
      <c r="A17" s="26"/>
      <c r="B17" s="29" t="s">
        <v>214</v>
      </c>
      <c r="C17" s="30" t="s">
        <v>204</v>
      </c>
      <c r="D17" s="31" t="s">
        <v>210</v>
      </c>
      <c r="E17" s="32">
        <v>422367</v>
      </c>
      <c r="F17" s="34">
        <f t="shared" si="0"/>
        <v>84473.4</v>
      </c>
      <c r="G17" s="35" t="s">
        <v>0</v>
      </c>
      <c r="H17" s="26"/>
    </row>
    <row r="18" spans="1:8" s="148" customFormat="1" x14ac:dyDescent="0.25">
      <c r="A18" s="26"/>
      <c r="B18" s="23" t="s">
        <v>71</v>
      </c>
      <c r="C18" s="158"/>
      <c r="D18" s="158"/>
      <c r="E18" s="158"/>
      <c r="F18" s="36">
        <f>SUM(F8:F17)</f>
        <v>228502.04166666666</v>
      </c>
      <c r="G18" s="37" t="s">
        <v>0</v>
      </c>
      <c r="H18" s="26"/>
    </row>
    <row r="19" spans="1:8" s="148" customFormat="1" x14ac:dyDescent="0.25">
      <c r="A19" s="26"/>
      <c r="B19" s="107" t="s">
        <v>132</v>
      </c>
      <c r="C19" s="159"/>
      <c r="D19" s="159"/>
      <c r="E19" s="159"/>
      <c r="F19" s="66">
        <v>1133759.2183333333</v>
      </c>
      <c r="G19" s="37" t="s">
        <v>0</v>
      </c>
      <c r="H19" s="26"/>
    </row>
    <row r="20" spans="1:8" s="148" customFormat="1" x14ac:dyDescent="0.25">
      <c r="A20" s="26"/>
      <c r="B20" s="39" t="s">
        <v>68</v>
      </c>
      <c r="C20" s="160"/>
      <c r="D20" s="160"/>
      <c r="E20" s="161"/>
      <c r="F20" s="38">
        <f>F18+F19</f>
        <v>1362261.26</v>
      </c>
      <c r="G20" s="38" t="s">
        <v>0</v>
      </c>
      <c r="H20" s="26"/>
    </row>
    <row r="21" spans="1:8" s="148" customFormat="1" x14ac:dyDescent="0.25">
      <c r="A21" s="26"/>
      <c r="B21" s="26"/>
      <c r="C21" s="26"/>
      <c r="D21" s="26"/>
      <c r="E21" s="26"/>
      <c r="F21" s="26"/>
      <c r="G21" s="26"/>
      <c r="H21" s="26"/>
    </row>
    <row r="22" spans="1:8" s="148" customFormat="1" x14ac:dyDescent="0.25">
      <c r="A22" s="26"/>
      <c r="B22" s="26"/>
      <c r="C22" s="26"/>
      <c r="D22" s="26"/>
      <c r="E22" s="26"/>
      <c r="F22" s="26"/>
      <c r="G22" s="26"/>
      <c r="H22" s="26"/>
    </row>
    <row r="23" spans="1:8" s="148" customFormat="1" x14ac:dyDescent="0.25">
      <c r="A23" s="26"/>
      <c r="B23" s="26"/>
      <c r="C23" s="26"/>
      <c r="D23" s="26"/>
      <c r="E23" s="26"/>
      <c r="F23" s="26"/>
      <c r="G23" s="26"/>
      <c r="H23" s="26"/>
    </row>
    <row r="24" spans="1:8" s="148" customFormat="1" hidden="1" x14ac:dyDescent="0.25"/>
    <row r="25" spans="1:8" s="148" customFormat="1" hidden="1" x14ac:dyDescent="0.25"/>
    <row r="26" spans="1:8" s="148" customFormat="1" hidden="1" x14ac:dyDescent="0.25"/>
    <row r="27" spans="1:8" s="148" customFormat="1" ht="14.45" hidden="1" customHeight="1" x14ac:dyDescent="0.25"/>
    <row r="28" spans="1:8" s="148" customFormat="1" ht="14.45" hidden="1" customHeight="1" x14ac:dyDescent="0.25"/>
    <row r="29" spans="1:8" s="148" customFormat="1" ht="15" hidden="1" customHeight="1" x14ac:dyDescent="0.25"/>
    <row r="30" spans="1:8" s="148" customFormat="1" ht="15" hidden="1" customHeight="1" x14ac:dyDescent="0.25"/>
    <row r="31" spans="1:8" s="148" customFormat="1" ht="15" hidden="1" customHeight="1" x14ac:dyDescent="0.25"/>
    <row r="32" spans="1:8" s="148" customFormat="1" ht="15" hidden="1" customHeight="1" x14ac:dyDescent="0.25"/>
    <row r="33" s="148" customFormat="1" ht="15" hidden="1" customHeight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s="148" customFormat="1" hidden="1" x14ac:dyDescent="0.25"/>
    <row r="106" s="148" customFormat="1" hidden="1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Rudersdal Forsyning AS</v>
      </c>
      <c r="B1" s="162"/>
      <c r="C1" s="162"/>
      <c r="D1" s="162"/>
      <c r="E1" s="162"/>
    </row>
    <row r="2" spans="1:5" x14ac:dyDescent="0.25">
      <c r="A2" s="1" t="str">
        <f>'1. Forside'!A2</f>
        <v>V156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138334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211933.33333333331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investeringer'!F18</f>
        <v>228502.04166666666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106736.75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50"/>
  <sheetViews>
    <sheetView view="pageLayout" topLeftCell="A25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Rudersdal Forsyning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V156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180</v>
      </c>
      <c r="C8" s="30">
        <v>2015</v>
      </c>
      <c r="D8" s="31">
        <v>30</v>
      </c>
      <c r="E8" s="32">
        <v>400000</v>
      </c>
      <c r="F8" s="45">
        <f>E8/D8</f>
        <v>13333.333333333334</v>
      </c>
      <c r="G8" s="35" t="s">
        <v>0</v>
      </c>
      <c r="H8" s="26"/>
    </row>
    <row r="9" spans="1:8" s="148" customFormat="1" x14ac:dyDescent="0.25">
      <c r="A9" s="26"/>
      <c r="B9" s="29" t="s">
        <v>181</v>
      </c>
      <c r="C9" s="30">
        <v>2015</v>
      </c>
      <c r="D9" s="31">
        <v>30</v>
      </c>
      <c r="E9" s="32">
        <v>300000</v>
      </c>
      <c r="F9" s="45">
        <f t="shared" ref="F9:F41" si="0">E9/D9</f>
        <v>10000</v>
      </c>
      <c r="G9" s="35" t="s">
        <v>0</v>
      </c>
      <c r="H9" s="26"/>
    </row>
    <row r="10" spans="1:8" s="148" customFormat="1" x14ac:dyDescent="0.25">
      <c r="A10" s="26"/>
      <c r="B10" s="29" t="s">
        <v>182</v>
      </c>
      <c r="C10" s="30">
        <v>2015</v>
      </c>
      <c r="D10" s="31">
        <v>10</v>
      </c>
      <c r="E10" s="32">
        <v>50000</v>
      </c>
      <c r="F10" s="45">
        <f t="shared" si="0"/>
        <v>5000</v>
      </c>
      <c r="G10" s="35" t="s">
        <v>0</v>
      </c>
      <c r="H10" s="26"/>
    </row>
    <row r="11" spans="1:8" s="148" customFormat="1" x14ac:dyDescent="0.25">
      <c r="A11" s="26"/>
      <c r="B11" s="29" t="s">
        <v>183</v>
      </c>
      <c r="C11" s="30">
        <v>2015</v>
      </c>
      <c r="D11" s="31">
        <v>15</v>
      </c>
      <c r="E11" s="32">
        <v>100000</v>
      </c>
      <c r="F11" s="45">
        <f t="shared" si="0"/>
        <v>6666.666666666667</v>
      </c>
      <c r="G11" s="35" t="s">
        <v>0</v>
      </c>
      <c r="H11" s="26"/>
    </row>
    <row r="12" spans="1:8" s="148" customFormat="1" x14ac:dyDescent="0.25">
      <c r="A12" s="26"/>
      <c r="B12" s="29" t="s">
        <v>184</v>
      </c>
      <c r="C12" s="30">
        <v>2015</v>
      </c>
      <c r="D12" s="31">
        <v>20</v>
      </c>
      <c r="E12" s="32">
        <v>50000</v>
      </c>
      <c r="F12" s="45">
        <f t="shared" si="0"/>
        <v>2500</v>
      </c>
      <c r="G12" s="35" t="s">
        <v>0</v>
      </c>
      <c r="H12" s="26"/>
    </row>
    <row r="13" spans="1:8" s="148" customFormat="1" x14ac:dyDescent="0.25">
      <c r="A13" s="26"/>
      <c r="B13" s="29" t="s">
        <v>185</v>
      </c>
      <c r="C13" s="30">
        <v>2015</v>
      </c>
      <c r="D13" s="31">
        <v>10</v>
      </c>
      <c r="E13" s="32">
        <v>100000</v>
      </c>
      <c r="F13" s="45">
        <f t="shared" si="0"/>
        <v>10000</v>
      </c>
      <c r="G13" s="35" t="s">
        <v>0</v>
      </c>
      <c r="H13" s="26"/>
    </row>
    <row r="14" spans="1:8" s="148" customFormat="1" x14ac:dyDescent="0.25">
      <c r="A14" s="26"/>
      <c r="B14" s="29" t="s">
        <v>186</v>
      </c>
      <c r="C14" s="30">
        <v>2015</v>
      </c>
      <c r="D14" s="31">
        <v>50</v>
      </c>
      <c r="E14" s="32">
        <v>200000</v>
      </c>
      <c r="F14" s="45">
        <f t="shared" si="0"/>
        <v>4000</v>
      </c>
      <c r="G14" s="35" t="s">
        <v>0</v>
      </c>
      <c r="H14" s="26"/>
    </row>
    <row r="15" spans="1:8" s="148" customFormat="1" x14ac:dyDescent="0.25">
      <c r="A15" s="26"/>
      <c r="B15" s="29" t="s">
        <v>187</v>
      </c>
      <c r="C15" s="30">
        <v>2015</v>
      </c>
      <c r="D15" s="31">
        <v>50</v>
      </c>
      <c r="E15" s="32">
        <v>4370000</v>
      </c>
      <c r="F15" s="45">
        <f t="shared" si="0"/>
        <v>87400</v>
      </c>
      <c r="G15" s="35" t="s">
        <v>0</v>
      </c>
      <c r="H15" s="26"/>
    </row>
    <row r="16" spans="1:8" s="148" customFormat="1" x14ac:dyDescent="0.25">
      <c r="A16" s="26"/>
      <c r="B16" s="29" t="s">
        <v>188</v>
      </c>
      <c r="C16" s="30">
        <v>2015</v>
      </c>
      <c r="D16" s="31">
        <v>25</v>
      </c>
      <c r="E16" s="32">
        <v>1730000</v>
      </c>
      <c r="F16" s="45">
        <f t="shared" si="0"/>
        <v>69200</v>
      </c>
      <c r="G16" s="35" t="s">
        <v>0</v>
      </c>
      <c r="H16" s="26"/>
    </row>
    <row r="17" spans="1:8" s="148" customFormat="1" x14ac:dyDescent="0.25">
      <c r="A17" s="26"/>
      <c r="B17" s="29" t="s">
        <v>189</v>
      </c>
      <c r="C17" s="30">
        <v>2015</v>
      </c>
      <c r="D17" s="31">
        <v>25</v>
      </c>
      <c r="E17" s="32">
        <v>100000</v>
      </c>
      <c r="F17" s="45">
        <f t="shared" si="0"/>
        <v>4000</v>
      </c>
      <c r="G17" s="35" t="s">
        <v>0</v>
      </c>
      <c r="H17" s="26"/>
    </row>
    <row r="18" spans="1:8" s="148" customFormat="1" x14ac:dyDescent="0.25">
      <c r="A18" s="26"/>
      <c r="B18" s="29" t="s">
        <v>190</v>
      </c>
      <c r="C18" s="30">
        <v>2015</v>
      </c>
      <c r="D18" s="31">
        <v>10</v>
      </c>
      <c r="E18" s="32">
        <v>100000</v>
      </c>
      <c r="F18" s="45">
        <f t="shared" si="0"/>
        <v>10000</v>
      </c>
      <c r="G18" s="35" t="s">
        <v>0</v>
      </c>
      <c r="H18" s="26"/>
    </row>
    <row r="19" spans="1:8" s="148" customFormat="1" x14ac:dyDescent="0.25">
      <c r="A19" s="26"/>
      <c r="B19" s="29" t="s">
        <v>191</v>
      </c>
      <c r="C19" s="30">
        <v>2015</v>
      </c>
      <c r="D19" s="31">
        <v>75</v>
      </c>
      <c r="E19" s="32">
        <v>1300000</v>
      </c>
      <c r="F19" s="45">
        <f t="shared" si="0"/>
        <v>17333.333333333332</v>
      </c>
      <c r="G19" s="35" t="s">
        <v>0</v>
      </c>
      <c r="H19" s="26"/>
    </row>
    <row r="20" spans="1:8" s="148" customFormat="1" x14ac:dyDescent="0.25">
      <c r="A20" s="26"/>
      <c r="B20" s="29" t="s">
        <v>192</v>
      </c>
      <c r="C20" s="30">
        <v>2015</v>
      </c>
      <c r="D20" s="31">
        <v>10</v>
      </c>
      <c r="E20" s="32">
        <v>100000</v>
      </c>
      <c r="F20" s="45">
        <f t="shared" si="0"/>
        <v>10000</v>
      </c>
      <c r="G20" s="35" t="s">
        <v>0</v>
      </c>
      <c r="H20" s="26"/>
    </row>
    <row r="21" spans="1:8" s="148" customFormat="1" x14ac:dyDescent="0.25">
      <c r="A21" s="26"/>
      <c r="B21" s="29" t="s">
        <v>193</v>
      </c>
      <c r="C21" s="30">
        <v>2015</v>
      </c>
      <c r="D21" s="31">
        <v>75</v>
      </c>
      <c r="E21" s="32">
        <v>1870000</v>
      </c>
      <c r="F21" s="45">
        <f t="shared" si="0"/>
        <v>24933.333333333332</v>
      </c>
      <c r="G21" s="35" t="s">
        <v>0</v>
      </c>
      <c r="H21" s="26"/>
    </row>
    <row r="22" spans="1:8" s="148" customFormat="1" x14ac:dyDescent="0.25">
      <c r="A22" s="26"/>
      <c r="B22" s="29" t="s">
        <v>194</v>
      </c>
      <c r="C22" s="30">
        <v>2015</v>
      </c>
      <c r="D22" s="31">
        <v>75</v>
      </c>
      <c r="E22" s="32">
        <v>1530000</v>
      </c>
      <c r="F22" s="45">
        <f t="shared" si="0"/>
        <v>20400</v>
      </c>
      <c r="G22" s="35" t="s">
        <v>0</v>
      </c>
      <c r="H22" s="26"/>
    </row>
    <row r="23" spans="1:8" s="148" customFormat="1" x14ac:dyDescent="0.25">
      <c r="A23" s="26"/>
      <c r="B23" s="29" t="s">
        <v>195</v>
      </c>
      <c r="C23" s="30">
        <v>2015</v>
      </c>
      <c r="D23" s="31">
        <v>75</v>
      </c>
      <c r="E23" s="32">
        <v>300000</v>
      </c>
      <c r="F23" s="45">
        <f t="shared" si="0"/>
        <v>4000</v>
      </c>
      <c r="G23" s="35" t="s">
        <v>0</v>
      </c>
      <c r="H23" s="26"/>
    </row>
    <row r="24" spans="1:8" s="148" customFormat="1" x14ac:dyDescent="0.25">
      <c r="A24" s="26"/>
      <c r="B24" s="29" t="s">
        <v>196</v>
      </c>
      <c r="C24" s="30">
        <v>2015</v>
      </c>
      <c r="D24" s="31">
        <v>8</v>
      </c>
      <c r="E24" s="32">
        <v>200000</v>
      </c>
      <c r="F24" s="45">
        <f t="shared" si="0"/>
        <v>25000</v>
      </c>
      <c r="G24" s="35" t="s">
        <v>0</v>
      </c>
      <c r="H24" s="26"/>
    </row>
    <row r="25" spans="1:8" s="148" customFormat="1" x14ac:dyDescent="0.25">
      <c r="A25" s="26"/>
      <c r="B25" s="29" t="s">
        <v>197</v>
      </c>
      <c r="C25" s="30">
        <v>2015</v>
      </c>
      <c r="D25" s="31">
        <v>5</v>
      </c>
      <c r="E25" s="32">
        <v>450000</v>
      </c>
      <c r="F25" s="45">
        <f t="shared" si="0"/>
        <v>90000</v>
      </c>
      <c r="G25" s="35" t="s">
        <v>0</v>
      </c>
      <c r="H25" s="26"/>
    </row>
    <row r="26" spans="1:8" s="148" customFormat="1" x14ac:dyDescent="0.25">
      <c r="A26" s="26"/>
      <c r="B26" s="29" t="s">
        <v>180</v>
      </c>
      <c r="C26" s="30">
        <v>2016</v>
      </c>
      <c r="D26" s="31">
        <v>30</v>
      </c>
      <c r="E26" s="32">
        <v>200000</v>
      </c>
      <c r="F26" s="45">
        <f t="shared" si="0"/>
        <v>6666.666666666667</v>
      </c>
      <c r="G26" s="35" t="s">
        <v>0</v>
      </c>
      <c r="H26" s="26"/>
    </row>
    <row r="27" spans="1:8" s="148" customFormat="1" x14ac:dyDescent="0.25">
      <c r="A27" s="26"/>
      <c r="B27" s="29" t="s">
        <v>183</v>
      </c>
      <c r="C27" s="30">
        <v>2016</v>
      </c>
      <c r="D27" s="31">
        <v>15</v>
      </c>
      <c r="E27" s="32">
        <v>100000</v>
      </c>
      <c r="F27" s="45">
        <f t="shared" si="0"/>
        <v>6666.666666666667</v>
      </c>
      <c r="G27" s="35" t="s">
        <v>0</v>
      </c>
      <c r="H27" s="26"/>
    </row>
    <row r="28" spans="1:8" s="148" customFormat="1" x14ac:dyDescent="0.25">
      <c r="A28" s="26"/>
      <c r="B28" s="29" t="s">
        <v>184</v>
      </c>
      <c r="C28" s="30">
        <v>2016</v>
      </c>
      <c r="D28" s="31">
        <v>20</v>
      </c>
      <c r="E28" s="32">
        <v>100000</v>
      </c>
      <c r="F28" s="45">
        <f t="shared" si="0"/>
        <v>5000</v>
      </c>
      <c r="G28" s="35" t="s">
        <v>0</v>
      </c>
      <c r="H28" s="26"/>
    </row>
    <row r="29" spans="1:8" s="148" customFormat="1" x14ac:dyDescent="0.25">
      <c r="A29" s="26"/>
      <c r="B29" s="29" t="s">
        <v>185</v>
      </c>
      <c r="C29" s="30">
        <v>2016</v>
      </c>
      <c r="D29" s="31">
        <v>10</v>
      </c>
      <c r="E29" s="32">
        <v>600000</v>
      </c>
      <c r="F29" s="45">
        <f t="shared" si="0"/>
        <v>60000</v>
      </c>
      <c r="G29" s="35" t="s">
        <v>0</v>
      </c>
      <c r="H29" s="26"/>
    </row>
    <row r="30" spans="1:8" s="148" customFormat="1" x14ac:dyDescent="0.25">
      <c r="A30" s="26"/>
      <c r="B30" s="29" t="s">
        <v>198</v>
      </c>
      <c r="C30" s="30">
        <v>2016</v>
      </c>
      <c r="D30" s="31">
        <v>50</v>
      </c>
      <c r="E30" s="32">
        <v>900000</v>
      </c>
      <c r="F30" s="45">
        <f t="shared" si="0"/>
        <v>18000</v>
      </c>
      <c r="G30" s="35" t="s">
        <v>0</v>
      </c>
      <c r="H30" s="26"/>
    </row>
    <row r="31" spans="1:8" s="148" customFormat="1" x14ac:dyDescent="0.25">
      <c r="A31" s="26"/>
      <c r="B31" s="29" t="s">
        <v>186</v>
      </c>
      <c r="C31" s="30">
        <v>2016</v>
      </c>
      <c r="D31" s="31">
        <v>50</v>
      </c>
      <c r="E31" s="32">
        <v>1500000</v>
      </c>
      <c r="F31" s="45">
        <f t="shared" si="0"/>
        <v>30000</v>
      </c>
      <c r="G31" s="35" t="s">
        <v>0</v>
      </c>
      <c r="H31" s="26"/>
    </row>
    <row r="32" spans="1:8" s="148" customFormat="1" x14ac:dyDescent="0.25">
      <c r="A32" s="26"/>
      <c r="B32" s="29" t="s">
        <v>188</v>
      </c>
      <c r="C32" s="30">
        <v>2016</v>
      </c>
      <c r="D32" s="31">
        <v>25</v>
      </c>
      <c r="E32" s="32">
        <v>900000</v>
      </c>
      <c r="F32" s="45">
        <f t="shared" si="0"/>
        <v>36000</v>
      </c>
      <c r="G32" s="35" t="s">
        <v>0</v>
      </c>
      <c r="H32" s="26"/>
    </row>
    <row r="33" spans="1:8" s="148" customFormat="1" x14ac:dyDescent="0.25">
      <c r="A33" s="26"/>
      <c r="B33" s="29" t="s">
        <v>199</v>
      </c>
      <c r="C33" s="30">
        <v>2016</v>
      </c>
      <c r="D33" s="31">
        <v>50</v>
      </c>
      <c r="E33" s="32">
        <v>200000</v>
      </c>
      <c r="F33" s="45">
        <f t="shared" si="0"/>
        <v>4000</v>
      </c>
      <c r="G33" s="35" t="s">
        <v>0</v>
      </c>
      <c r="H33" s="26"/>
    </row>
    <row r="34" spans="1:8" s="148" customFormat="1" x14ac:dyDescent="0.25">
      <c r="A34" s="26"/>
      <c r="B34" s="29" t="s">
        <v>189</v>
      </c>
      <c r="C34" s="30">
        <v>2016</v>
      </c>
      <c r="D34" s="31">
        <v>25</v>
      </c>
      <c r="E34" s="32">
        <v>1100000</v>
      </c>
      <c r="F34" s="45">
        <f t="shared" si="0"/>
        <v>44000</v>
      </c>
      <c r="G34" s="35" t="s">
        <v>0</v>
      </c>
      <c r="H34" s="26"/>
    </row>
    <row r="35" spans="1:8" s="148" customFormat="1" x14ac:dyDescent="0.25">
      <c r="A35" s="26"/>
      <c r="B35" s="29" t="s">
        <v>190</v>
      </c>
      <c r="C35" s="30">
        <v>2016</v>
      </c>
      <c r="D35" s="31">
        <v>10</v>
      </c>
      <c r="E35" s="32">
        <v>500000</v>
      </c>
      <c r="F35" s="45">
        <f t="shared" si="0"/>
        <v>50000</v>
      </c>
      <c r="G35" s="35" t="s">
        <v>0</v>
      </c>
      <c r="H35" s="26"/>
    </row>
    <row r="36" spans="1:8" s="148" customFormat="1" x14ac:dyDescent="0.25">
      <c r="A36" s="26"/>
      <c r="B36" s="29" t="s">
        <v>192</v>
      </c>
      <c r="C36" s="30">
        <v>2016</v>
      </c>
      <c r="D36" s="31">
        <v>10</v>
      </c>
      <c r="E36" s="32">
        <v>100000</v>
      </c>
      <c r="F36" s="45">
        <f t="shared" si="0"/>
        <v>10000</v>
      </c>
      <c r="G36" s="35" t="s">
        <v>0</v>
      </c>
      <c r="H36" s="26"/>
    </row>
    <row r="37" spans="1:8" s="148" customFormat="1" x14ac:dyDescent="0.25">
      <c r="A37" s="26"/>
      <c r="B37" s="29" t="s">
        <v>193</v>
      </c>
      <c r="C37" s="30">
        <v>2016</v>
      </c>
      <c r="D37" s="31">
        <v>75</v>
      </c>
      <c r="E37" s="32">
        <v>1000000</v>
      </c>
      <c r="F37" s="45">
        <f t="shared" si="0"/>
        <v>13333.333333333334</v>
      </c>
      <c r="G37" s="35" t="s">
        <v>0</v>
      </c>
      <c r="H37" s="26"/>
    </row>
    <row r="38" spans="1:8" s="148" customFormat="1" x14ac:dyDescent="0.25">
      <c r="A38" s="26"/>
      <c r="B38" s="29" t="s">
        <v>194</v>
      </c>
      <c r="C38" s="30">
        <v>2016</v>
      </c>
      <c r="D38" s="31">
        <v>75</v>
      </c>
      <c r="E38" s="32">
        <v>800000</v>
      </c>
      <c r="F38" s="45">
        <f t="shared" si="0"/>
        <v>10666.666666666666</v>
      </c>
      <c r="G38" s="35" t="s">
        <v>0</v>
      </c>
      <c r="H38" s="26"/>
    </row>
    <row r="39" spans="1:8" s="148" customFormat="1" x14ac:dyDescent="0.25">
      <c r="A39" s="26"/>
      <c r="B39" s="29" t="s">
        <v>195</v>
      </c>
      <c r="C39" s="30">
        <v>2016</v>
      </c>
      <c r="D39" s="31">
        <v>75</v>
      </c>
      <c r="E39" s="32">
        <v>300000</v>
      </c>
      <c r="F39" s="45">
        <f t="shared" si="0"/>
        <v>4000</v>
      </c>
      <c r="G39" s="35" t="s">
        <v>0</v>
      </c>
      <c r="H39" s="26"/>
    </row>
    <row r="40" spans="1:8" s="148" customFormat="1" x14ac:dyDescent="0.25">
      <c r="A40" s="26"/>
      <c r="B40" s="29" t="s">
        <v>196</v>
      </c>
      <c r="C40" s="30">
        <v>2016</v>
      </c>
      <c r="D40" s="31">
        <v>8</v>
      </c>
      <c r="E40" s="32">
        <v>200000</v>
      </c>
      <c r="F40" s="45">
        <f t="shared" si="0"/>
        <v>25000</v>
      </c>
      <c r="G40" s="35" t="s">
        <v>0</v>
      </c>
      <c r="H40" s="26"/>
    </row>
    <row r="41" spans="1:8" s="148" customFormat="1" x14ac:dyDescent="0.25">
      <c r="A41" s="26"/>
      <c r="B41" s="29" t="s">
        <v>197</v>
      </c>
      <c r="C41" s="30">
        <v>2016</v>
      </c>
      <c r="D41" s="31">
        <v>5</v>
      </c>
      <c r="E41" s="32">
        <v>250000</v>
      </c>
      <c r="F41" s="45">
        <f t="shared" si="0"/>
        <v>50000</v>
      </c>
      <c r="G41" s="35" t="s">
        <v>0</v>
      </c>
      <c r="H41" s="26"/>
    </row>
    <row r="42" spans="1:8" s="148" customFormat="1" x14ac:dyDescent="0.25">
      <c r="A42" s="26"/>
      <c r="B42" s="109" t="s">
        <v>72</v>
      </c>
      <c r="C42" s="165"/>
      <c r="D42" s="166"/>
      <c r="E42" s="167"/>
      <c r="F42" s="46">
        <f>SUMIF(C8:C41,"2015",F8:F41)</f>
        <v>413766.66666666669</v>
      </c>
      <c r="G42" s="47" t="s">
        <v>0</v>
      </c>
      <c r="H42" s="26"/>
    </row>
    <row r="43" spans="1:8" s="148" customFormat="1" x14ac:dyDescent="0.25">
      <c r="A43" s="26"/>
      <c r="B43" s="107" t="s">
        <v>130</v>
      </c>
      <c r="C43" s="168"/>
      <c r="D43" s="169"/>
      <c r="E43" s="170"/>
      <c r="F43" s="46">
        <f>SUMIF(C8:C41,"2016",F8:F41)</f>
        <v>373333.33333333337</v>
      </c>
      <c r="G43" s="47" t="s">
        <v>0</v>
      </c>
      <c r="H43" s="26"/>
    </row>
    <row r="44" spans="1:8" s="148" customFormat="1" x14ac:dyDescent="0.25">
      <c r="A44" s="26"/>
      <c r="B44" s="50" t="s">
        <v>36</v>
      </c>
      <c r="C44" s="171"/>
      <c r="D44" s="172"/>
      <c r="E44" s="172"/>
      <c r="F44" s="48">
        <f>F42+F43</f>
        <v>787100</v>
      </c>
      <c r="G44" s="49" t="s">
        <v>0</v>
      </c>
      <c r="H44" s="26"/>
    </row>
    <row r="45" spans="1:8" s="148" customFormat="1" x14ac:dyDescent="0.25">
      <c r="A45" s="26"/>
      <c r="B45" s="26"/>
      <c r="C45" s="164"/>
      <c r="D45" s="26"/>
      <c r="E45" s="26"/>
      <c r="F45" s="26"/>
      <c r="G45" s="26"/>
      <c r="H45" s="26"/>
    </row>
    <row r="46" spans="1:8" s="148" customFormat="1" x14ac:dyDescent="0.25">
      <c r="A46" s="26"/>
      <c r="B46" s="26"/>
      <c r="C46" s="164"/>
      <c r="D46" s="26"/>
      <c r="E46" s="26"/>
      <c r="F46" s="26"/>
      <c r="G46" s="26"/>
      <c r="H46" s="26"/>
    </row>
    <row r="47" spans="1:8" s="148" customFormat="1" x14ac:dyDescent="0.25">
      <c r="A47" s="26"/>
      <c r="B47" s="26"/>
      <c r="C47" s="164"/>
      <c r="D47" s="26"/>
      <c r="E47" s="26"/>
      <c r="F47" s="173"/>
      <c r="G47" s="173"/>
      <c r="H47" s="26"/>
    </row>
    <row r="48" spans="1:8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t="12" hidden="1" customHeight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s="148" customFormat="1" hidden="1" x14ac:dyDescent="0.25">
      <c r="C122" s="174"/>
    </row>
    <row r="123" spans="3:3" s="148" customFormat="1" hidden="1" x14ac:dyDescent="0.25">
      <c r="C123" s="174"/>
    </row>
    <row r="124" spans="3:3" s="148" customFormat="1" hidden="1" x14ac:dyDescent="0.25">
      <c r="C124" s="174"/>
    </row>
    <row r="125" spans="3:3" s="148" customFormat="1" hidden="1" x14ac:dyDescent="0.25">
      <c r="C125" s="174"/>
    </row>
    <row r="126" spans="3:3" s="148" customFormat="1" hidden="1" x14ac:dyDescent="0.25">
      <c r="C126" s="174"/>
    </row>
    <row r="127" spans="3:3" s="148" customFormat="1" hidden="1" x14ac:dyDescent="0.25">
      <c r="C127" s="174"/>
    </row>
    <row r="128" spans="3:3" s="148" customFormat="1" hidden="1" x14ac:dyDescent="0.25">
      <c r="C128" s="174"/>
    </row>
    <row r="129" spans="3:3" s="148" customFormat="1" hidden="1" x14ac:dyDescent="0.25">
      <c r="C129" s="174"/>
    </row>
    <row r="130" spans="3:3" s="148" customFormat="1" hidden="1" x14ac:dyDescent="0.25">
      <c r="C130" s="174"/>
    </row>
    <row r="131" spans="3:3" s="148" customFormat="1" hidden="1" x14ac:dyDescent="0.25">
      <c r="C131" s="174"/>
    </row>
    <row r="132" spans="3:3" s="148" customFormat="1" hidden="1" x14ac:dyDescent="0.25">
      <c r="C132" s="174"/>
    </row>
    <row r="133" spans="3:3" s="148" customFormat="1" hidden="1" x14ac:dyDescent="0.25">
      <c r="C133" s="174"/>
    </row>
    <row r="134" spans="3:3" s="148" customFormat="1" hidden="1" x14ac:dyDescent="0.25">
      <c r="C134" s="174"/>
    </row>
    <row r="135" spans="3:3" s="148" customFormat="1" hidden="1" x14ac:dyDescent="0.25">
      <c r="C135" s="174"/>
    </row>
    <row r="136" spans="3:3" s="148" customFormat="1" hidden="1" x14ac:dyDescent="0.25">
      <c r="C136" s="174"/>
    </row>
    <row r="137" spans="3:3" s="148" customFormat="1" hidden="1" x14ac:dyDescent="0.25">
      <c r="C137" s="174"/>
    </row>
    <row r="138" spans="3:3" s="148" customFormat="1" hidden="1" x14ac:dyDescent="0.25">
      <c r="C138" s="174"/>
    </row>
    <row r="139" spans="3:3" s="148" customFormat="1" hidden="1" x14ac:dyDescent="0.25">
      <c r="C139" s="174"/>
    </row>
    <row r="140" spans="3:3" s="148" customFormat="1" hidden="1" x14ac:dyDescent="0.25">
      <c r="C140" s="174"/>
    </row>
    <row r="141" spans="3:3" s="148" customFormat="1" hidden="1" x14ac:dyDescent="0.25">
      <c r="C141" s="174"/>
    </row>
    <row r="142" spans="3:3" s="148" customFormat="1" hidden="1" x14ac:dyDescent="0.25">
      <c r="C142" s="174"/>
    </row>
    <row r="143" spans="3:3" s="148" customFormat="1" hidden="1" x14ac:dyDescent="0.25">
      <c r="C143" s="174"/>
    </row>
    <row r="144" spans="3:3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2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Rudersdal Forsyning AS</v>
      </c>
      <c r="B1" s="56"/>
      <c r="C1" s="56"/>
      <c r="D1" s="176"/>
      <c r="E1" s="56"/>
    </row>
    <row r="2" spans="1:5" x14ac:dyDescent="0.25">
      <c r="A2" s="220" t="str">
        <f>'1. Forside'!A2</f>
        <v>V156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17000</v>
      </c>
      <c r="D7" s="181" t="s">
        <v>0</v>
      </c>
      <c r="E7" s="56"/>
    </row>
    <row r="8" spans="1:5" x14ac:dyDescent="0.25">
      <c r="A8" s="56"/>
      <c r="B8" s="206" t="s">
        <v>200</v>
      </c>
      <c r="C8" s="51">
        <v>65000</v>
      </c>
      <c r="D8" s="181" t="s">
        <v>0</v>
      </c>
      <c r="E8" s="56"/>
    </row>
    <row r="9" spans="1:5" x14ac:dyDescent="0.25">
      <c r="A9" s="56"/>
      <c r="B9" s="206" t="s">
        <v>201</v>
      </c>
      <c r="C9" s="51">
        <v>160000</v>
      </c>
      <c r="D9" s="181" t="s">
        <v>0</v>
      </c>
      <c r="E9" s="56"/>
    </row>
    <row r="10" spans="1:5" x14ac:dyDescent="0.25">
      <c r="A10" s="56"/>
      <c r="B10" s="206" t="s">
        <v>202</v>
      </c>
      <c r="C10" s="51">
        <v>500000</v>
      </c>
      <c r="D10" s="181" t="s">
        <v>0</v>
      </c>
      <c r="E10" s="56"/>
    </row>
    <row r="11" spans="1:5" x14ac:dyDescent="0.25">
      <c r="A11" s="56"/>
      <c r="B11" s="206" t="s">
        <v>203</v>
      </c>
      <c r="C11" s="51">
        <v>65000</v>
      </c>
      <c r="D11" s="181" t="s">
        <v>0</v>
      </c>
      <c r="E11" s="56"/>
    </row>
    <row r="12" spans="1:5" x14ac:dyDescent="0.25">
      <c r="A12" s="56"/>
      <c r="B12" s="54" t="s">
        <v>35</v>
      </c>
      <c r="C12" s="55">
        <f>SUM(C7:C11)</f>
        <v>807000</v>
      </c>
      <c r="D12" s="54" t="s">
        <v>0</v>
      </c>
      <c r="E12" s="56"/>
    </row>
    <row r="13" spans="1:5" x14ac:dyDescent="0.25">
      <c r="A13" s="56"/>
      <c r="B13" s="56"/>
      <c r="C13" s="56"/>
      <c r="D13" s="176"/>
      <c r="E13" s="56"/>
    </row>
    <row r="14" spans="1:5" x14ac:dyDescent="0.25">
      <c r="A14" s="56"/>
      <c r="B14" s="56"/>
      <c r="C14" s="56"/>
      <c r="D14" s="176"/>
      <c r="E14" s="56"/>
    </row>
    <row r="15" spans="1:5" ht="25.5" customHeight="1" x14ac:dyDescent="0.25">
      <c r="A15" s="56"/>
      <c r="B15" s="205" t="s">
        <v>217</v>
      </c>
      <c r="C15" s="178"/>
      <c r="D15" s="179"/>
      <c r="E15" s="56"/>
    </row>
    <row r="16" spans="1:5" x14ac:dyDescent="0.25">
      <c r="A16" s="56"/>
      <c r="B16" s="53" t="s">
        <v>218</v>
      </c>
      <c r="C16" s="180">
        <v>9883000</v>
      </c>
      <c r="D16" s="181" t="s">
        <v>0</v>
      </c>
      <c r="E16" s="56"/>
    </row>
    <row r="17" spans="1:5" x14ac:dyDescent="0.25">
      <c r="A17" s="56"/>
      <c r="B17" s="54" t="s">
        <v>35</v>
      </c>
      <c r="C17" s="55">
        <f>C16</f>
        <v>9883000</v>
      </c>
      <c r="D17" s="54" t="s">
        <v>0</v>
      </c>
      <c r="E17" s="56"/>
    </row>
    <row r="18" spans="1:5" x14ac:dyDescent="0.25">
      <c r="A18" s="56"/>
      <c r="B18" s="56"/>
      <c r="C18" s="56"/>
      <c r="D18" s="176"/>
      <c r="E18" s="56"/>
    </row>
    <row r="19" spans="1:5" x14ac:dyDescent="0.25">
      <c r="A19" s="56"/>
      <c r="B19" s="56"/>
      <c r="C19" s="56"/>
      <c r="D19" s="176"/>
      <c r="E19" s="56"/>
    </row>
    <row r="20" spans="1:5" ht="38.25" customHeight="1" x14ac:dyDescent="0.25">
      <c r="A20" s="56"/>
      <c r="B20" s="261" t="s">
        <v>140</v>
      </c>
      <c r="C20" s="262"/>
      <c r="D20" s="263"/>
      <c r="E20" s="56"/>
    </row>
    <row r="21" spans="1:5" x14ac:dyDescent="0.25">
      <c r="A21" s="56"/>
      <c r="B21" s="53" t="s">
        <v>70</v>
      </c>
      <c r="C21" s="51">
        <v>105000</v>
      </c>
      <c r="D21" s="181" t="s">
        <v>0</v>
      </c>
      <c r="E21" s="56"/>
    </row>
    <row r="22" spans="1:5" x14ac:dyDescent="0.25">
      <c r="A22" s="56"/>
      <c r="B22" s="53" t="s">
        <v>14</v>
      </c>
      <c r="C22" s="51">
        <v>13200</v>
      </c>
      <c r="D22" s="181" t="s">
        <v>0</v>
      </c>
      <c r="E22" s="56"/>
    </row>
    <row r="23" spans="1:5" x14ac:dyDescent="0.25">
      <c r="A23" s="56"/>
      <c r="B23" s="54" t="s">
        <v>35</v>
      </c>
      <c r="C23" s="55">
        <f>SUM(C21:C22)</f>
        <v>118200</v>
      </c>
      <c r="D23" s="54" t="s">
        <v>0</v>
      </c>
      <c r="E23" s="56"/>
    </row>
    <row r="24" spans="1:5" x14ac:dyDescent="0.25">
      <c r="A24" s="56"/>
      <c r="B24" s="56"/>
      <c r="C24" s="182"/>
      <c r="D24" s="183"/>
      <c r="E24" s="56"/>
    </row>
    <row r="25" spans="1:5" x14ac:dyDescent="0.25">
      <c r="A25" s="56"/>
      <c r="B25" s="56"/>
      <c r="C25" s="182"/>
      <c r="D25" s="183"/>
      <c r="E25" s="56"/>
    </row>
    <row r="26" spans="1:5" ht="42" customHeight="1" x14ac:dyDescent="0.25">
      <c r="A26" s="56"/>
      <c r="B26" s="264" t="s">
        <v>141</v>
      </c>
      <c r="C26" s="265"/>
      <c r="D26" s="266"/>
      <c r="E26" s="56"/>
    </row>
    <row r="27" spans="1:5" x14ac:dyDescent="0.25">
      <c r="A27" s="56"/>
      <c r="B27" s="108" t="s">
        <v>142</v>
      </c>
      <c r="C27" s="19">
        <v>10745972</v>
      </c>
      <c r="D27" s="58" t="s">
        <v>0</v>
      </c>
      <c r="E27" s="56"/>
    </row>
    <row r="28" spans="1:5" x14ac:dyDescent="0.25">
      <c r="A28" s="56"/>
      <c r="B28" s="108" t="s">
        <v>143</v>
      </c>
      <c r="C28" s="40">
        <v>10723072</v>
      </c>
      <c r="D28" s="58" t="s">
        <v>0</v>
      </c>
      <c r="E28" s="56"/>
    </row>
    <row r="29" spans="1:5" x14ac:dyDescent="0.25">
      <c r="A29" s="56"/>
      <c r="B29" s="28" t="s">
        <v>144</v>
      </c>
      <c r="C29" s="55">
        <f>C27-C28</f>
        <v>22900</v>
      </c>
      <c r="D29" s="28" t="s">
        <v>0</v>
      </c>
      <c r="E29" s="56"/>
    </row>
    <row r="30" spans="1:5" x14ac:dyDescent="0.25">
      <c r="A30" s="56"/>
      <c r="B30" s="56"/>
      <c r="C30" s="56"/>
      <c r="D30" s="176"/>
      <c r="E30" s="56"/>
    </row>
    <row r="31" spans="1:5" x14ac:dyDescent="0.25">
      <c r="A31" s="56"/>
      <c r="B31" s="56"/>
      <c r="C31" s="56"/>
      <c r="D31" s="176"/>
      <c r="E31" s="56"/>
    </row>
    <row r="32" spans="1:5" x14ac:dyDescent="0.25">
      <c r="A32" s="56"/>
      <c r="B32" s="56"/>
      <c r="C32" s="56"/>
      <c r="D32" s="176"/>
      <c r="E32" s="56"/>
    </row>
    <row r="33" spans="1:5" hidden="1" x14ac:dyDescent="0.25"/>
    <row r="34" spans="1:5" hidden="1" x14ac:dyDescent="0.25"/>
    <row r="35" spans="1:5" hidden="1" x14ac:dyDescent="0.25"/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>
      <c r="A39" s="185"/>
      <c r="B39" s="185"/>
      <c r="C39" s="185"/>
      <c r="D39" s="186"/>
      <c r="E39" s="185"/>
    </row>
    <row r="40" spans="1:5" hidden="1" x14ac:dyDescent="0.25">
      <c r="A40" s="185"/>
      <c r="B40" s="185"/>
      <c r="C40" s="185"/>
      <c r="D40" s="186"/>
      <c r="E40" s="185"/>
    </row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  <row r="51" hidden="1" x14ac:dyDescent="0.25"/>
    <row r="52" hidden="1" x14ac:dyDescent="0.25"/>
  </sheetData>
  <sheetProtection password="C6ED" sheet="1" objects="1" scenarios="1"/>
  <mergeCells count="3">
    <mergeCell ref="B4:D4"/>
    <mergeCell ref="B20:D20"/>
    <mergeCell ref="B26:D26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2015-10-05T11:00:00Z</dcterms:modified>
</cp:coreProperties>
</file>