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5" i="2" l="1"/>
  <c r="F9" i="2" l="1"/>
  <c r="F10" i="2"/>
  <c r="F11" i="2"/>
  <c r="F12" i="2"/>
  <c r="F13" i="2"/>
  <c r="F14" i="2"/>
  <c r="F16" i="2"/>
  <c r="F9" i="7" l="1"/>
  <c r="F10" i="7"/>
  <c r="F11" i="7"/>
  <c r="F12" i="7"/>
  <c r="F13" i="7"/>
  <c r="F14" i="7"/>
  <c r="F15" i="7"/>
  <c r="F16" i="7"/>
  <c r="F17" i="7"/>
  <c r="E31" i="19" l="1"/>
  <c r="C36" i="19" l="1"/>
  <c r="E36" i="19" s="1"/>
  <c r="F19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4" i="16"/>
  <c r="C8" i="8" s="1"/>
  <c r="C9" i="11"/>
  <c r="C27" i="8" s="1"/>
  <c r="C11" i="17" l="1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C9" i="12" l="1"/>
  <c r="C11" i="12" s="1"/>
  <c r="C31" i="8" s="1"/>
  <c r="E31" i="8" s="1"/>
  <c r="F8" i="2" l="1"/>
  <c r="F8" i="7"/>
  <c r="F18" i="7" s="1"/>
  <c r="F17" i="2" l="1"/>
  <c r="C9" i="10" s="1"/>
  <c r="C15" i="11" l="1"/>
  <c r="C28" i="8" s="1"/>
  <c r="C14" i="4"/>
  <c r="C26" i="8" s="1"/>
  <c r="C26" i="3"/>
  <c r="C24" i="8" s="1"/>
  <c r="F20" i="7"/>
  <c r="C18" i="8" s="1"/>
  <c r="C20" i="3"/>
  <c r="C23" i="8" s="1"/>
  <c r="C9" i="3"/>
  <c r="C21" i="8" s="1"/>
  <c r="C8" i="4"/>
  <c r="C25" i="8" s="1"/>
  <c r="C10" i="10"/>
  <c r="C17" i="8" s="1"/>
  <c r="F19" i="2"/>
  <c r="C16" i="8" s="1"/>
  <c r="C19" i="8" l="1"/>
  <c r="E19" i="8" s="1"/>
  <c r="C29" i="8"/>
  <c r="E29" i="8" s="1"/>
  <c r="A1" i="8"/>
  <c r="C9" i="16" l="1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<sst xmlns="http://schemas.openxmlformats.org/spreadsheetml/2006/main" count="396" uniqueCount="201">
  <si>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</si>
  <si>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</si>
  <si>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</si>
  <si>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</si>
  <si>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</si>
  <si>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</si>
  <si>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</si>
  <si>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</si>
  <si>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</si>
  <si>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</si>
  <si>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</si>
  <si>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</si>
  <si>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</si>
  <si>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</si>
  <si>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</si>
  <si>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</si>
  <si>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</si>
  <si>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</si>
  <si>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</si>
  <si>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</si>
  <si>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</si>
  <si>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</si>
  <si>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</si>
  <si>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</si>
  <si>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</si>
  <si>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</si>
  <si>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</si>
  <si>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</si>
  <si>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</si>
  <si>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</si>
  <si>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</si>
  <si>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</si>
  <si>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</si>
  <si>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</si>
  <si>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</si>
  <si>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</si>
  <si>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</si>
  <si>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</si>
  <si>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</si>
  <si>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</si>
  <si>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</si>
  <si>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</si>
  <si>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</si>
  <si>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</si>
  <si>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</si>
  <si>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</si>
  <si>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</si>
  <si>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</si>
  <si>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</si>
  <si>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</si>
  <si>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</si>
  <si>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</si>
  <si>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</si>
  <si>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</si>
  <si>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</si>
  <si>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</si>
  <si>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</si>
  <si>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</si>
  <si>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</si>
  <si>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</si>
  <si>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</si>
  <si>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</si>
  <si>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</si>
  <si>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</si>
  <si>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</si>
  <si>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</si>
  <si>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</si>
  <si>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</si>
  <si>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</si>
  <si>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</si>
  <si>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</si>
  <si>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</si>
  <si>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</si>
  <si>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</si>
  <si>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</si>
  <si>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</si>
  <si>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</si>
  <si>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</si>
  <si>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</si>
  <si>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</si>
  <si>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</si>
  <si>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</si>
  <si>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</si>
  <si>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</si>
  <si>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</si>
  <si>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</si>
  <si>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</si>
  <si>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</si>
  <si>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</si>
  <si>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</si>
  <si>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</si>
  <si>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</si>
  <si>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</si>
  <si>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</si>
  <si>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</si>
  <si>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</si>
  <si>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</si>
  <si>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</si>
  <si>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</si>
  <si>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</si>
  <si>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</si>
  <si>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</si>
  <si>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</si>
  <si>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</si>
  <si>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</si>
  <si>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</si>
  <si>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</si>
  <si>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</si>
  <si>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</si>
  <si>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</si>
  <si>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</si>
  <si>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</si>
  <si>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</si>
  <si>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</si>
  <si>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</si>
  <si>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</si>
  <si>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</si>
  <si>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</si>
  <si>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</si>
  <si>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</si>
  <si>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</si>
  <si>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</si>
  <si>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</si>
  <si>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</si>
  <si>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</si>
  <si>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</si>
  <si>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</si>
  <si>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</si>
  <si>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</si>
  <si>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</si>
  <si>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</si>
  <si>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</si>
  <si>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</si>
  <si>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</si>
  <si>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</si>
  <si>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</si>
  <si>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</si>
  <si>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</si>
  <si>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</si>
  <si>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</si>
  <si>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</si>
  <si>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</si>
  <si>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</si>
  <si>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</si>
  <si>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</si>
  <si>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</si>
  <si>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</si>
  <si>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</si>
  <si>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</si>
  <si>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</si>
  <si>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</si>
  <si>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</si>
  <si>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</si>
  <si>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</si>
  <si>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</si>
  <si>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</si>
  <si>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</si>
  <si>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</si>
  <si>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</si>
  <si>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</si>
  <si>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</si>
  <si>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</si>
  <si>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</si>
  <si>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</si>
  <si>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</si>
  <si>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</si>
  <si>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</si>
  <si>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</si>
  <si>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</si>
  <si>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</si>
  <si>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</si>
  <si>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</si>
  <si>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</si>
  <si>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</si>
  <si>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</si>
  <si>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</si>
  <si>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</si>
  <si>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</si>
  <si>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</si>
  <si>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</si>
  <si>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</si>
  <si>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små lastvogne (&lt; 3.500 kg.)</t>
  </si>
  <si>
    <t>Lager</t>
  </si>
  <si>
    <t>Ø 50mm &lt; Ledningsnet ≤ Ø110 mm</t>
  </si>
  <si>
    <t>Pumpestation (inkl. evt. hydrofor)/trykforøger, Mek./EL</t>
  </si>
  <si>
    <t>Ejendomsskatter</t>
  </si>
  <si>
    <t>Etageareal vandbehandlingsbygning</t>
  </si>
  <si>
    <t>2014</t>
  </si>
  <si>
    <t>75</t>
  </si>
  <si>
    <t>Filteranlæg, åbne filtre, enkelt filtrering, Mek./EL</t>
  </si>
  <si>
    <t>25</t>
  </si>
  <si>
    <t xml:space="preserve">Erstatninger (OBS ingen øst-tillæg eller øvrige tillæg) </t>
  </si>
  <si>
    <t>30</t>
  </si>
  <si>
    <t>Instrumenter (flowmåler+tryk transducer+alarmer)</t>
  </si>
  <si>
    <t>10</t>
  </si>
  <si>
    <t>Afregningsmålere, elektroniske &gt; Ø110 mm</t>
  </si>
  <si>
    <t>Nye stikledninger</t>
  </si>
  <si>
    <t>Ry Vandværk</t>
  </si>
  <si>
    <t>V157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</si>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</sst>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C8" sqref="C8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Ry Vandværk</v>
      </c>
      <c r="B1" s="56"/>
      <c r="C1" s="56"/>
      <c r="D1" s="56"/>
      <c r="E1" s="56"/>
    </row>
    <row r="2" spans="1:5" x14ac:dyDescent="0.25">
      <c r="A2" s="220" t="str">
        <f>'1. Forside'!A2</f>
        <v>V157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Ry Vandværk</v>
      </c>
      <c r="B1" s="26"/>
      <c r="C1" s="26"/>
      <c r="D1" s="26"/>
      <c r="E1" s="26"/>
    </row>
    <row r="2" spans="1:5" x14ac:dyDescent="0.25">
      <c r="A2" s="221" t="str">
        <f>'1. Forside'!A2</f>
        <v>V157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160000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159634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146000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13634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Ry Vandværk</v>
      </c>
      <c r="B1" s="26"/>
      <c r="C1" s="26"/>
      <c r="D1" s="26"/>
      <c r="E1" s="26"/>
    </row>
    <row r="2" spans="1:5" x14ac:dyDescent="0.25">
      <c r="A2" s="221" t="str">
        <f>'1. Forside'!A2</f>
        <v>V157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-841503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-715496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-126007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-126007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5765788.80405844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1291676.6151645062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237891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-199970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206360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1535957.6151645062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732284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732284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-907465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-907465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1360776.6151645062</v>
      </c>
      <c r="D27" s="79" t="s">
        <v>0</v>
      </c>
      <c r="E27" s="10">
        <f>IF(C27&lt;0,0,-C27)</f>
        <v>-1360776.6151645062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4983854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4983854</v>
      </c>
      <c r="D36" s="79" t="s">
        <v>0</v>
      </c>
      <c r="E36" s="10">
        <f>-C36</f>
        <v>-4983854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-578841.81110606622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Ry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35420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-35420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35420</v>
      </c>
      <c r="D11" s="226" t="s">
        <v>0</v>
      </c>
      <c r="E11" s="55">
        <f>C11+E7-E8-E9</f>
        <v>35420</v>
      </c>
      <c r="F11" s="226" t="s">
        <v>0</v>
      </c>
      <c r="G11" s="55">
        <f>E11+G7-G8-G9</f>
        <v>35420</v>
      </c>
      <c r="H11" s="226" t="s">
        <v>0</v>
      </c>
      <c r="I11" s="55">
        <f>G11+I7-I8-I9</f>
        <v>35420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1809465.5772672482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-6875.9691936155432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-49489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1753100.6080736327</v>
      </c>
      <c r="D13" s="79" t="s">
        <v>0</v>
      </c>
      <c r="E13" s="6">
        <f>C13</f>
        <v>1753100.6080736327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1241858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199</v>
      </c>
      <c r="C16" s="14">
        <f>'6. Gennemførte investeringer'!F19</f>
        <v>506445.92333333334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24700.266666666663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71826.666666666657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1844830.8566666667</v>
      </c>
      <c r="D19" s="79" t="s">
        <v>0</v>
      </c>
      <c r="E19" s="8">
        <f>C19</f>
        <v>1844830.8566666667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53000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1700000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31250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-12286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13634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1945598</v>
      </c>
      <c r="D29" s="79" t="s">
        <v>0</v>
      </c>
      <c r="E29" s="6">
        <f>C29</f>
        <v>1945598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-126007</v>
      </c>
      <c r="D31" s="79" t="s">
        <v>0</v>
      </c>
      <c r="E31" s="10">
        <f>C31</f>
        <v>-126007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-578841.81110606622</v>
      </c>
      <c r="D33" s="79" t="s">
        <v>0</v>
      </c>
      <c r="E33" s="12">
        <f>C33</f>
        <v>-578841.81110606622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4838680.6536342334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278928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17.347418163949957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11.252655357777755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Ry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1809465.5772672482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1809465.5772672482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1809465.5772672482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-6875.9691936155432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1323262.1766555386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1802589.6080736327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1809465.5772672482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197955.53415303695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49489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59113305.073373131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1241858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1241858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Ry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186</v>
      </c>
      <c r="C8" s="30" t="s">
        <v>187</v>
      </c>
      <c r="D8" s="31" t="s">
        <v>188</v>
      </c>
      <c r="E8" s="32">
        <v>40119</v>
      </c>
      <c r="F8" s="34">
        <f t="shared" ref="F8" si="0">E8/D8</f>
        <v>534.91999999999996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 t="s">
        <v>187</v>
      </c>
      <c r="D9" s="31" t="s">
        <v>190</v>
      </c>
      <c r="E9" s="32">
        <v>24300</v>
      </c>
      <c r="F9" s="34">
        <f t="shared" ref="F9:F16" si="1">E9/D9</f>
        <v>972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 t="s">
        <v>187</v>
      </c>
      <c r="D10" s="31" t="s">
        <v>188</v>
      </c>
      <c r="E10" s="32">
        <v>36424</v>
      </c>
      <c r="F10" s="34">
        <f t="shared" si="1"/>
        <v>485.65333333333331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187</v>
      </c>
      <c r="D11" s="31" t="s">
        <v>192</v>
      </c>
      <c r="E11" s="32">
        <v>109915</v>
      </c>
      <c r="F11" s="34">
        <f t="shared" si="1"/>
        <v>3663.8333333333335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187</v>
      </c>
      <c r="D12" s="31" t="s">
        <v>194</v>
      </c>
      <c r="E12" s="32">
        <v>27048</v>
      </c>
      <c r="F12" s="34">
        <f t="shared" si="1"/>
        <v>2704.8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187</v>
      </c>
      <c r="D13" s="31" t="s">
        <v>188</v>
      </c>
      <c r="E13" s="32">
        <v>218237</v>
      </c>
      <c r="F13" s="34">
        <f t="shared" si="1"/>
        <v>2909.8266666666668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 t="s">
        <v>187</v>
      </c>
      <c r="D14" s="31" t="s">
        <v>188</v>
      </c>
      <c r="E14" s="32">
        <v>192125</v>
      </c>
      <c r="F14" s="34">
        <f t="shared" si="1"/>
        <v>2561.6666666666665</v>
      </c>
      <c r="G14" s="35" t="s">
        <v>0</v>
      </c>
      <c r="H14" s="26"/>
    </row>
    <row r="15" spans="1:8" s="148" customFormat="1" x14ac:dyDescent="0.25">
      <c r="A15" s="26"/>
      <c r="B15" s="29" t="s">
        <v>196</v>
      </c>
      <c r="C15" s="30">
        <v>2014</v>
      </c>
      <c r="D15" s="31">
        <v>75</v>
      </c>
      <c r="E15" s="32">
        <v>81680</v>
      </c>
      <c r="F15" s="34">
        <f t="shared" ref="F15" si="2">E15/D15</f>
        <v>1089.0666666666666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187</v>
      </c>
      <c r="D16" s="31" t="s">
        <v>194</v>
      </c>
      <c r="E16" s="32">
        <v>177617</v>
      </c>
      <c r="F16" s="34">
        <f t="shared" si="1"/>
        <v>17761.7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32683.466666666667</v>
      </c>
      <c r="G17" s="37" t="s">
        <v>0</v>
      </c>
      <c r="H17" s="26"/>
    </row>
    <row r="18" spans="1:8" s="148" customFormat="1" x14ac:dyDescent="0.25">
      <c r="A18" s="26"/>
      <c r="B18" s="107" t="s">
        <v>132</v>
      </c>
      <c r="C18" s="159"/>
      <c r="D18" s="159"/>
      <c r="E18" s="159"/>
      <c r="F18" s="66">
        <v>473762.45666666667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506445.92333333334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Ry Vandværk</v>
      </c>
      <c r="B1" s="162"/>
      <c r="C1" s="162"/>
      <c r="D1" s="162"/>
      <c r="E1" s="162"/>
    </row>
    <row r="2" spans="1:5" x14ac:dyDescent="0.25">
      <c r="A2" s="1" t="str">
        <f>'1. Forside'!A2</f>
        <v>V157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40666.666666666672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investeringer'!F17</f>
        <v>32683.466666666667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24700.266666666663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Ry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5</v>
      </c>
      <c r="E8" s="32">
        <v>231000</v>
      </c>
      <c r="F8" s="45">
        <f>E8/D8</f>
        <v>46200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75</v>
      </c>
      <c r="E9" s="32">
        <v>200000</v>
      </c>
      <c r="F9" s="45">
        <f t="shared" ref="F9:F17" si="0">E9/D9</f>
        <v>2666.6666666666665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2015</v>
      </c>
      <c r="D10" s="31">
        <v>75</v>
      </c>
      <c r="E10" s="32">
        <v>200000</v>
      </c>
      <c r="F10" s="45">
        <f t="shared" si="0"/>
        <v>2666.6666666666665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25</v>
      </c>
      <c r="E11" s="32">
        <v>200000</v>
      </c>
      <c r="F11" s="45">
        <f t="shared" si="0"/>
        <v>8000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2015</v>
      </c>
      <c r="D12" s="31">
        <v>75</v>
      </c>
      <c r="E12" s="32">
        <v>194000</v>
      </c>
      <c r="F12" s="45">
        <f t="shared" si="0"/>
        <v>2586.6666666666665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75</v>
      </c>
      <c r="E13" s="32">
        <v>108000</v>
      </c>
      <c r="F13" s="45">
        <f t="shared" si="0"/>
        <v>1440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>
        <v>2015</v>
      </c>
      <c r="D14" s="31">
        <v>75</v>
      </c>
      <c r="E14" s="32">
        <v>75000</v>
      </c>
      <c r="F14" s="45">
        <f t="shared" si="0"/>
        <v>1000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>
        <v>2016</v>
      </c>
      <c r="D15" s="31">
        <v>75</v>
      </c>
      <c r="E15" s="32">
        <v>164000</v>
      </c>
      <c r="F15" s="45">
        <f t="shared" si="0"/>
        <v>2186.6666666666665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>
        <v>2016</v>
      </c>
      <c r="D16" s="31">
        <v>75</v>
      </c>
      <c r="E16" s="32">
        <v>140000</v>
      </c>
      <c r="F16" s="45">
        <f t="shared" si="0"/>
        <v>1866.6666666666667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2016</v>
      </c>
      <c r="D17" s="31">
        <v>75</v>
      </c>
      <c r="E17" s="32">
        <v>241000</v>
      </c>
      <c r="F17" s="45">
        <f t="shared" si="0"/>
        <v>3213.3333333333335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64559.999999999993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7266.6666666666661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71826.666666666657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A6" sqref="A6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Ry Vandværk</v>
      </c>
      <c r="B1" s="56"/>
      <c r="C1" s="56"/>
      <c r="D1" s="176"/>
      <c r="E1" s="56"/>
    </row>
    <row r="2" spans="1:5" x14ac:dyDescent="0.25">
      <c r="A2" s="220" t="str">
        <f>'1. Forside'!A2</f>
        <v>V157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185</v>
      </c>
      <c r="C8" s="51">
        <v>20000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53000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200</v>
      </c>
      <c r="C13" s="180">
        <v>1700000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15750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31250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1777260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1789546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-12286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2015-09-17T12:22:23Z</dcterms:modified>
</cp:coreProperties>
</file>