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90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9" i="7" l="1"/>
  <c r="F10" i="7"/>
  <c r="F11" i="7"/>
  <c r="F12" i="7"/>
  <c r="F13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4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C9" i="12" l="1"/>
  <c r="C11" i="12" s="1"/>
  <c r="C31" i="8" s="1"/>
  <c r="E31" i="8" s="1"/>
  <c r="F8" i="2" l="1"/>
  <c r="F8" i="7"/>
  <c r="F14" i="7" s="1"/>
  <c r="F13" i="2" l="1"/>
  <c r="C9" i="10" s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5" i="2"/>
  <c r="C16" i="8" s="1"/>
  <c r="C19" i="8" s="1"/>
  <c r="E19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<sst xmlns="http://schemas.openxmlformats.org/spreadsheetml/2006/main" count="375" uniqueCount="196">
  <si>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</si>
  <si>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</si>
  <si>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</si>
  <si>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</si>
  <si>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</si>
  <si>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</si>
  <si>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</si>
  <si>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</si>
  <si>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</si>
  <si>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</si>
  <si>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</si>
  <si>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</si>
  <si>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</si>
  <si>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</si>
  <si>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</si>
  <si>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</si>
  <si>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</si>
  <si>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</si>
  <si>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</si>
  <si>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</si>
  <si>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</si>
  <si>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</si>
  <si>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</si>
  <si>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</si>
  <si>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</si>
  <si>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</si>
  <si>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</si>
  <si>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</si>
  <si>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</si>
  <si>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</si>
  <si>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</si>
  <si>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</si>
  <si>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</si>
  <si>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</si>
  <si>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</si>
  <si>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</si>
  <si>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</si>
  <si>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</si>
  <si>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</si>
  <si>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</si>
  <si>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</si>
  <si>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</si>
  <si>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</si>
  <si>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</si>
  <si>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</si>
  <si>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</si>
  <si>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</si>
  <si>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</si>
  <si>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</si>
  <si>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</si>
  <si>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</si>
  <si>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</si>
  <si>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</si>
  <si>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</si>
  <si>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</si>
  <si>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</si>
  <si>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</si>
  <si>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</si>
  <si>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</si>
  <si>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</si>
  <si>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</si>
  <si>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</si>
  <si>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</si>
  <si>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</si>
  <si>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</si>
  <si>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</si>
  <si>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</si>
  <si>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</si>
  <si>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</si>
  <si>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</si>
  <si>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</si>
  <si>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</si>
  <si>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</si>
  <si>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</si>
  <si>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</si>
  <si>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</si>
  <si>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</si>
  <si>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</si>
  <si>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</si>
  <si>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</si>
  <si>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</si>
  <si>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</si>
  <si>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</si>
  <si>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</si>
  <si>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</si>
  <si>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</si>
  <si>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</si>
  <si>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</si>
  <si>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</si>
  <si>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</si>
  <si>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</si>
  <si>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</si>
  <si>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</si>
  <si>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</si>
  <si>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</si>
  <si>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</si>
  <si>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</si>
  <si>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</si>
  <si>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</si>
  <si>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</si>
  <si>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</si>
  <si>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</si>
  <si>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</si>
  <si>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</si>
  <si>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</si>
  <si>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</si>
  <si>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</si>
  <si>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</si>
  <si>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</si>
  <si>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</si>
  <si>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</si>
  <si>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</si>
  <si>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</si>
  <si>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</si>
  <si>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</si>
  <si>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</si>
  <si>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</si>
  <si>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</si>
  <si>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</si>
  <si>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</si>
  <si>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</si>
  <si>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</si>
  <si>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</si>
  <si>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</si>
  <si>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</si>
  <si>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</si>
  <si>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</si>
  <si>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</si>
  <si>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</si>
  <si>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</si>
  <si>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</si>
  <si>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</si>
  <si>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</si>
  <si>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</si>
  <si>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</si>
  <si>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</si>
  <si>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</si>
  <si>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</si>
  <si>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</si>
  <si>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</si>
  <si>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</si>
  <si>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</si>
  <si>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</si>
  <si>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</si>
  <si>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</si>
  <si>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</si>
  <si>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</si>
  <si>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</si>
  <si>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</si>
  <si>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</si>
  <si>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</si>
  <si>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</si>
  <si>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</si>
  <si>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</si>
  <si>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</si>
  <si>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</si>
  <si>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</si>
  <si>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</si>
  <si>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</si>
  <si>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</si>
  <si>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</si>
  <si>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</si>
  <si>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</si>
  <si>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</si>
  <si>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</si>
  <si>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</si>
  <si>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</si>
  <si>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</si>
  <si>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</si>
  <si>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</si>
  <si>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</si>
  <si>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</si>
  <si>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</si>
  <si>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</si>
  <si>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</si>
  <si>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</si>
  <si>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</si>
  <si>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</si>
  <si>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</si>
  <si>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</si>
  <si>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</si>
  <si>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Ø 50mm &lt; Ledningsnet ≤ Ø110 mm</t>
  </si>
  <si>
    <t>Ø110 mm &lt; Ledningsnet ≤ Ø 250 mm</t>
  </si>
  <si>
    <t>Ejendomsskatter</t>
  </si>
  <si>
    <t>Administrationbygninger</t>
  </si>
  <si>
    <t>2014</t>
  </si>
  <si>
    <t>75</t>
  </si>
  <si>
    <t xml:space="preserve">Afregningsmålere, mekaniske </t>
  </si>
  <si>
    <t>6</t>
  </si>
  <si>
    <t>10</t>
  </si>
  <si>
    <t>Grundvandsbeskyttelse (kildepladsbeskyttelse)</t>
  </si>
  <si>
    <t>Tillæg for afgift for ledningsført vand i 2016</t>
  </si>
  <si>
    <t>Afgift for ledningsført vand</t>
  </si>
  <si>
    <t>Sindal Vandværk A.m.b.a.</t>
  </si>
  <si>
    <t>V163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</si>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</sst>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Sindal Vandværk A.m.b.a.</v>
      </c>
      <c r="B1" s="56"/>
      <c r="C1" s="56"/>
      <c r="D1" s="56"/>
      <c r="E1" s="56"/>
    </row>
    <row r="2" spans="1:5" x14ac:dyDescent="0.25">
      <c r="A2" s="220" t="str">
        <f>'1. Forside'!A2</f>
        <v>V163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190</v>
      </c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Sindal Vandværk A.m.b.a.</v>
      </c>
      <c r="B1" s="26"/>
      <c r="C1" s="26"/>
      <c r="D1" s="26"/>
      <c r="E1" s="26"/>
    </row>
    <row r="2" spans="1:5" x14ac:dyDescent="0.25">
      <c r="A2" s="221" t="str">
        <f>'1. Forside'!A2</f>
        <v>V163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101550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56550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Sindal Vandværk A.m.b.a.</v>
      </c>
      <c r="B1" s="26"/>
      <c r="C1" s="26"/>
      <c r="D1" s="26"/>
      <c r="E1" s="26"/>
    </row>
    <row r="2" spans="1:5" x14ac:dyDescent="0.25">
      <c r="A2" s="221" t="str">
        <f>'1. Forside'!A2</f>
        <v>V163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-5415542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-2697411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-2718131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-543626.19999999995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Sindal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6379717.3111499976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1782070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161198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105103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12867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2061238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-1905281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-1905281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155957</v>
      </c>
      <c r="D27" s="79" t="s">
        <v>0</v>
      </c>
      <c r="E27" s="10">
        <f>IF(C27&lt;0,0,-C27)</f>
        <v>-155957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741090</v>
      </c>
      <c r="D31" s="79" t="s">
        <v>0</v>
      </c>
      <c r="E31" s="10">
        <f>-C31</f>
        <v>-741090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4826297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4826297</v>
      </c>
      <c r="D36" s="79" t="s">
        <v>0</v>
      </c>
      <c r="E36" s="10">
        <f>-C36</f>
        <v>-4826297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656373.31114999764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Sindal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Sindal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1844384.817972715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-7008.662308296317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-29418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1807958.1556644186</v>
      </c>
      <c r="D13" s="79" t="s">
        <v>0</v>
      </c>
      <c r="E13" s="6">
        <f>C13</f>
        <v>1807958.1556644186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1589213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195</v>
      </c>
      <c r="C16" s="14">
        <f>'6. Gennemførte investeringer'!F15</f>
        <v>204980.05333333334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55291.333333333328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32666.666666666668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1882151.0533333332</v>
      </c>
      <c r="D19" s="79" t="s">
        <v>0</v>
      </c>
      <c r="E19" s="8">
        <f>C19</f>
        <v>1882151.0533333332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46000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2305000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25000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150766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56550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2603316</v>
      </c>
      <c r="D29" s="79" t="s">
        <v>0</v>
      </c>
      <c r="E29" s="6">
        <f>C29</f>
        <v>2603316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-543626.19999999995</v>
      </c>
      <c r="D31" s="79" t="s">
        <v>0</v>
      </c>
      <c r="E31" s="10">
        <f>C31</f>
        <v>-543626.19999999995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656373.31114999764</v>
      </c>
      <c r="D33" s="79" t="s">
        <v>0</v>
      </c>
      <c r="E33" s="12">
        <f>C33</f>
        <v>656373.31114999764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6406172.320147749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353623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18.115824819504809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11.597583641753362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Sindal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1844384.817972715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1844384.817972715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1844384.817972715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-7008.662308296317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Sindal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1454666.3059350804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1837376.1556644186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1844384.817972715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117671.75138665921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29418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Sindal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61713737.266601011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1589213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1589213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Sindal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184</v>
      </c>
      <c r="C8" s="30" t="s">
        <v>185</v>
      </c>
      <c r="D8" s="31" t="s">
        <v>186</v>
      </c>
      <c r="E8" s="32">
        <v>89069</v>
      </c>
      <c r="F8" s="34">
        <f t="shared" ref="F8" si="0">E8/D8</f>
        <v>1187.5866666666666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 t="s">
        <v>185</v>
      </c>
      <c r="D9" s="31" t="s">
        <v>188</v>
      </c>
      <c r="E9" s="32">
        <v>116148</v>
      </c>
      <c r="F9" s="34">
        <f t="shared" ref="F9:F12" si="1">E9/D9</f>
        <v>19358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185</v>
      </c>
      <c r="D10" s="31" t="s">
        <v>186</v>
      </c>
      <c r="E10" s="32">
        <v>150759</v>
      </c>
      <c r="F10" s="34">
        <f t="shared" si="1"/>
        <v>2010.12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 t="s">
        <v>185</v>
      </c>
      <c r="D11" s="31" t="s">
        <v>186</v>
      </c>
      <c r="E11" s="32">
        <v>117282</v>
      </c>
      <c r="F11" s="34">
        <f t="shared" si="1"/>
        <v>1563.76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 t="s">
        <v>185</v>
      </c>
      <c r="D12" s="31" t="s">
        <v>189</v>
      </c>
      <c r="E12" s="32">
        <v>67262</v>
      </c>
      <c r="F12" s="34">
        <f t="shared" si="1"/>
        <v>6726.2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30845.666666666664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174134.38666666669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204980.05333333334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Sindal Vandværk A.m.b.a.</v>
      </c>
      <c r="B1" s="162"/>
      <c r="C1" s="162"/>
      <c r="D1" s="162"/>
      <c r="E1" s="162"/>
    </row>
    <row r="2" spans="1:5" x14ac:dyDescent="0.25">
      <c r="A2" s="1" t="str">
        <f>'1. Forside'!A2</f>
        <v>V163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30845.666666666664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55291.333333333328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Sindal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10</v>
      </c>
      <c r="E8" s="32">
        <v>100000</v>
      </c>
      <c r="F8" s="45">
        <f>E8/D8</f>
        <v>10000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75</v>
      </c>
      <c r="E9" s="32">
        <v>250000</v>
      </c>
      <c r="F9" s="45">
        <f t="shared" ref="F9:F13" si="0">E9/D9</f>
        <v>3333.3333333333335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2015</v>
      </c>
      <c r="D10" s="31">
        <v>75</v>
      </c>
      <c r="E10" s="32">
        <v>250000</v>
      </c>
      <c r="F10" s="45">
        <f t="shared" si="0"/>
        <v>3333.3333333333335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2016</v>
      </c>
      <c r="D11" s="31">
        <v>75</v>
      </c>
      <c r="E11" s="32">
        <v>200000</v>
      </c>
      <c r="F11" s="45">
        <f t="shared" si="0"/>
        <v>2666.6666666666665</v>
      </c>
      <c r="G11" s="35" t="s">
        <v>0</v>
      </c>
      <c r="H11" s="26"/>
    </row>
    <row r="12" spans="1:8" s="148" customFormat="1" x14ac:dyDescent="0.25">
      <c r="A12" s="26"/>
      <c r="B12" s="29" t="s">
        <v>181</v>
      </c>
      <c r="C12" s="30">
        <v>2016</v>
      </c>
      <c r="D12" s="31">
        <v>75</v>
      </c>
      <c r="E12" s="32">
        <v>250000</v>
      </c>
      <c r="F12" s="45">
        <f t="shared" si="0"/>
        <v>3333.3333333333335</v>
      </c>
      <c r="G12" s="35" t="s">
        <v>0</v>
      </c>
      <c r="H12" s="26"/>
    </row>
    <row r="13" spans="1:8" s="148" customFormat="1" x14ac:dyDescent="0.25">
      <c r="A13" s="26"/>
      <c r="B13" s="29" t="s">
        <v>180</v>
      </c>
      <c r="C13" s="30">
        <v>2016</v>
      </c>
      <c r="D13" s="31">
        <v>10</v>
      </c>
      <c r="E13" s="32">
        <v>100000</v>
      </c>
      <c r="F13" s="45">
        <f t="shared" si="0"/>
        <v>10000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16666.666666666668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16000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32666.666666666668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Sindal Vandværk A.m.b.a.</v>
      </c>
      <c r="B1" s="56"/>
      <c r="C1" s="56"/>
      <c r="D1" s="176"/>
      <c r="E1" s="56"/>
    </row>
    <row r="2" spans="1:5" x14ac:dyDescent="0.25">
      <c r="A2" s="220" t="str">
        <f>'1. Forside'!A2</f>
        <v>V163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183</v>
      </c>
      <c r="C8" s="51">
        <v>13000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46000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191</v>
      </c>
      <c r="C12" s="178"/>
      <c r="D12" s="179"/>
      <c r="E12" s="56"/>
    </row>
    <row r="13" spans="1:5" x14ac:dyDescent="0.25">
      <c r="A13" s="56"/>
      <c r="B13" s="53" t="s">
        <v>192</v>
      </c>
      <c r="C13" s="180">
        <v>2305000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2305000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13000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12000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2367766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2217000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150766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2015-09-23T10:45:49Z</cp:lastPrinted>
  <dcterms:created xsi:type="dcterms:W3CDTF">2014-01-17T08:54:17Z</dcterms:created>
  <dcterms:modified xsi:type="dcterms:W3CDTF">2015-10-05T11:02:20Z</dcterms:modified>
</cp:coreProperties>
</file>