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18" i="2" l="1"/>
  <c r="F19" i="2"/>
  <c r="C9" i="12" l="1"/>
  <c r="C11" i="12" s="1"/>
  <c r="C31" i="8" s="1"/>
  <c r="E31" i="8" s="1"/>
  <c r="F8" i="2" l="1"/>
  <c r="F8" i="7"/>
  <c r="F11" i="7" s="1"/>
  <c r="F20" i="2" l="1"/>
  <c r="C9" i="10" s="1"/>
  <c r="C15" i="11" l="1"/>
  <c r="C28" i="8" s="1"/>
  <c r="C14" i="4"/>
  <c r="C26" i="8" s="1"/>
  <c r="C27" i="3"/>
  <c r="C24" i="8" s="1"/>
  <c r="F13" i="7"/>
  <c r="C18" i="8" s="1"/>
  <c r="C21" i="3"/>
  <c r="C23" i="8" s="1"/>
  <c r="C10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<sst xmlns="http://schemas.openxmlformats.org/spreadsheetml/2006/main" count="398" uniqueCount="208">
  <si>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</si>
  <si>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</si>
  <si>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</si>
  <si>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</si>
  <si>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</si>
  <si>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</si>
  <si>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</si>
  <si>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</si>
  <si>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</si>
  <si>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</si>
  <si>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</si>
  <si>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</si>
  <si>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</si>
  <si>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</si>
  <si>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</si>
  <si>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</si>
  <si>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</si>
  <si>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</si>
  <si>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</si>
  <si>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</si>
  <si>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</si>
  <si>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</si>
  <si>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</si>
  <si>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</si>
  <si>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</si>
  <si>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</si>
  <si>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</si>
  <si>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</si>
  <si>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</si>
  <si>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</si>
  <si>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</si>
  <si>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</si>
  <si>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</si>
  <si>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</si>
  <si>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</si>
  <si>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</si>
  <si>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</si>
  <si>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</si>
  <si>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</si>
  <si>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</si>
  <si>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</si>
  <si>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</si>
  <si>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</si>
  <si>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</si>
  <si>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</si>
  <si>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</si>
  <si>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</si>
  <si>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</si>
  <si>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</si>
  <si>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</si>
  <si>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</si>
  <si>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</si>
  <si>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</si>
  <si>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</si>
  <si>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</si>
  <si>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</si>
  <si>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</si>
  <si>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</si>
  <si>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</si>
  <si>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</si>
  <si>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</si>
  <si>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</si>
  <si>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</si>
  <si>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</si>
  <si>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</si>
  <si>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</si>
  <si>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</si>
  <si>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</si>
  <si>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</si>
  <si>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</si>
  <si>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</si>
  <si>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</si>
  <si>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</si>
  <si>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</si>
  <si>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</si>
  <si>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</si>
  <si>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</si>
  <si>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</si>
  <si>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</si>
  <si>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</si>
  <si>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</si>
  <si>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</si>
  <si>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</si>
  <si>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</si>
  <si>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</si>
  <si>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</si>
  <si>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</si>
  <si>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</si>
  <si>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</si>
  <si>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</si>
  <si>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</si>
  <si>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</si>
  <si>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</si>
  <si>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</si>
  <si>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</si>
  <si>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</si>
  <si>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</si>
  <si>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</si>
  <si>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</si>
  <si>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</si>
  <si>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</si>
  <si>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</si>
  <si>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</si>
  <si>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</si>
  <si>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</si>
  <si>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</si>
  <si>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</si>
  <si>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</si>
  <si>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</si>
  <si>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</si>
  <si>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</si>
  <si>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</si>
  <si>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</si>
  <si>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</si>
  <si>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</si>
  <si>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</si>
  <si>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</si>
  <si>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</si>
  <si>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</si>
  <si>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</si>
  <si>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</si>
  <si>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</si>
  <si>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</si>
  <si>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</si>
  <si>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</si>
  <si>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</si>
  <si>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</si>
  <si>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</si>
  <si>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</si>
  <si>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</si>
  <si>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</si>
  <si>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</si>
  <si>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</si>
  <si>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</si>
  <si>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</si>
  <si>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</si>
  <si>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</si>
  <si>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</si>
  <si>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</si>
  <si>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</si>
  <si>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</si>
  <si>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</si>
  <si>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</si>
  <si>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</si>
  <si>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</si>
  <si>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</si>
  <si>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</si>
  <si>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</si>
  <si>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</si>
  <si>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</si>
  <si>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</si>
  <si>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</si>
  <si>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</si>
  <si>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</si>
  <si>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</si>
  <si>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</si>
  <si>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</si>
  <si>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</si>
  <si>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</si>
  <si>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</si>
  <si>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</si>
  <si>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</si>
  <si>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</si>
  <si>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</si>
  <si>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</si>
  <si>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</si>
  <si>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</si>
  <si>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</si>
  <si>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</si>
  <si>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</si>
  <si>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</si>
  <si>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</si>
  <si>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</si>
  <si>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</si>
  <si>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</si>
  <si>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</si>
  <si>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</si>
  <si>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</si>
  <si>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</si>
  <si>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</si>
  <si>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</si>
  <si>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Etageareal vandbehandlingsbygning</t>
  </si>
  <si>
    <t>2014</t>
  </si>
  <si>
    <t>75</t>
  </si>
  <si>
    <t>Beluftningsanlæg, kompressorbeluftning</t>
  </si>
  <si>
    <t>25</t>
  </si>
  <si>
    <t>Ledningsnet ≤ Ø50 mm</t>
  </si>
  <si>
    <t>Ø 50mm &lt; Ledningsnet ≤ Ø110 mm</t>
  </si>
  <si>
    <t>Ventiler på Ø 50mm &lt; Ledningsnet ≤ Ø110 mm</t>
  </si>
  <si>
    <t>Stik på ledningsnet, Konstruktioner</t>
  </si>
  <si>
    <t>Skelbrønd, Konstruktioner</t>
  </si>
  <si>
    <t>50</t>
  </si>
  <si>
    <t>Skelbrønd, Mek./EL</t>
  </si>
  <si>
    <t>15</t>
  </si>
  <si>
    <t>Afregningsmålere, elektroniske ≤ Ø 110mm (Qn 10)</t>
  </si>
  <si>
    <t>10</t>
  </si>
  <si>
    <t>Boring (inkl. etablering, forerør, filter og prøvepumpning)</t>
  </si>
  <si>
    <t>30</t>
  </si>
  <si>
    <t>Elanlæg</t>
  </si>
  <si>
    <t>20</t>
  </si>
  <si>
    <t>Pumpe inkl. stigrør og forerørsforsejlinger mv.</t>
  </si>
  <si>
    <t>Skyllevandsbehandling, inkl. UV-filter mv., Mek./EL</t>
  </si>
  <si>
    <t>Ejendomsskatter</t>
  </si>
  <si>
    <t>Selskabsskatter</t>
  </si>
  <si>
    <t>SKÆRBÆK VANDVÆRK A M B A</t>
  </si>
  <si>
    <t>V169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</si>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</sst>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SKÆRBÆK VANDVÆRK A M B A</v>
      </c>
      <c r="B1" s="56"/>
      <c r="C1" s="56"/>
      <c r="D1" s="56"/>
      <c r="E1" s="56"/>
    </row>
    <row r="2" spans="1:5" x14ac:dyDescent="0.25">
      <c r="A2" s="220" t="str">
        <f>'1. Forside'!A2</f>
        <v>V169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SKÆRBÆK VANDVÆRK A M B A</v>
      </c>
      <c r="B1" s="26"/>
      <c r="C1" s="26"/>
      <c r="D1" s="26"/>
      <c r="E1" s="26"/>
    </row>
    <row r="2" spans="1:5" x14ac:dyDescent="0.25">
      <c r="A2" s="221" t="str">
        <f>'1. Forside'!A2</f>
        <v>V169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194000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169000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139845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136090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3755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SKÆRBÆK VANDVÆRK A M B A</v>
      </c>
      <c r="B1" s="26"/>
      <c r="C1" s="26"/>
      <c r="D1" s="26"/>
      <c r="E1" s="26"/>
    </row>
    <row r="2" spans="1:5" x14ac:dyDescent="0.25">
      <c r="A2" s="221" t="str">
        <f>'1. Forside'!A2</f>
        <v>V169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-814840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-516967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-297873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-99291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31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SKÆRBÆK VANDVÆRK A M B 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6995290.5547740012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1674588.8591397516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120320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-287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436000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2230621.8591397516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118403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118403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85358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-317919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-1286917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-1604836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829546.85913975164</v>
      </c>
      <c r="D27" s="79" t="s">
        <v>0</v>
      </c>
      <c r="E27" s="10">
        <f>IF(C27&lt;0,0,-C27)</f>
        <v>-829546.85913975164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1003511</v>
      </c>
      <c r="D31" s="79" t="s">
        <v>0</v>
      </c>
      <c r="E31" s="10">
        <f>-C31</f>
        <v>-1003511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4847993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4847993</v>
      </c>
      <c r="D36" s="79" t="s">
        <v>0</v>
      </c>
      <c r="E36" s="10">
        <f>-C36</f>
        <v>-4847993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314239.6956342496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SKÆRBÆK VANDVÆRK A M B 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85358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85358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85358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SKÆRBÆK VANDVÆRK A M B 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1568403.2440099667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-5959.9323272378733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1562443.3116827288</v>
      </c>
      <c r="D13" s="79" t="s">
        <v>0</v>
      </c>
      <c r="E13" s="6">
        <f>C13</f>
        <v>1562443.3116827288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1717470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investeringer'!F22</f>
        <v>487530.65666666668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-89197.279999999984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25333.333333333336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2141136.7100000004</v>
      </c>
      <c r="D19" s="79" t="s">
        <v>0</v>
      </c>
      <c r="E19" s="8">
        <f>C19</f>
        <v>2141136.7100000004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185000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2066000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24000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7394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169000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3755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2455149</v>
      </c>
      <c r="D29" s="79" t="s">
        <v>0</v>
      </c>
      <c r="E29" s="6">
        <f>C29</f>
        <v>2455149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-99291</v>
      </c>
      <c r="D31" s="79" t="s">
        <v>0</v>
      </c>
      <c r="E31" s="10">
        <f>C31</f>
        <v>-99291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314239.6956342496</v>
      </c>
      <c r="D33" s="79" t="s">
        <v>0</v>
      </c>
      <c r="E33" s="12">
        <f>C33</f>
        <v>314239.6956342496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6373677.7173169786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682844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9.3340173118852601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6.3084360663884853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SKÆRBÆK VANDVÆRK A M B 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1568403.2440099667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1568403.2440099667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1568403.2440099667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-5959.9323272378733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SKÆRBÆK VANDVÆRK A M B 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1525428.9951240937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1562443.3116827288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1568403.2440099667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SKÆRBÆK VANDVÆRK A M B 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70619459.990726143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1717470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1717470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SKÆRBÆK VANDVÆRK A M B 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348108</v>
      </c>
      <c r="F8" s="34">
        <f t="shared" ref="F8:F19" si="0">E8/D8</f>
        <v>4641.4399999999996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105756</v>
      </c>
      <c r="F9" s="34">
        <f t="shared" ref="F9:F17" si="1">E9/D9</f>
        <v>4230.24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183</v>
      </c>
      <c r="E10" s="32">
        <v>488600</v>
      </c>
      <c r="F10" s="34">
        <f t="shared" si="1"/>
        <v>6514.666666666667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183</v>
      </c>
      <c r="E11" s="32">
        <v>273221</v>
      </c>
      <c r="F11" s="34">
        <f t="shared" si="1"/>
        <v>3642.9466666666667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182</v>
      </c>
      <c r="D12" s="31" t="s">
        <v>183</v>
      </c>
      <c r="E12" s="32">
        <v>32000</v>
      </c>
      <c r="F12" s="34">
        <f t="shared" si="1"/>
        <v>426.66666666666669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182</v>
      </c>
      <c r="D13" s="31" t="s">
        <v>183</v>
      </c>
      <c r="E13" s="32">
        <v>95000</v>
      </c>
      <c r="F13" s="34">
        <f t="shared" si="1"/>
        <v>1266.6666666666667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182</v>
      </c>
      <c r="D14" s="31" t="s">
        <v>191</v>
      </c>
      <c r="E14" s="32">
        <v>17000</v>
      </c>
      <c r="F14" s="34">
        <f t="shared" si="1"/>
        <v>340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182</v>
      </c>
      <c r="D15" s="31" t="s">
        <v>193</v>
      </c>
      <c r="E15" s="32">
        <v>10200</v>
      </c>
      <c r="F15" s="34">
        <f t="shared" si="1"/>
        <v>680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182</v>
      </c>
      <c r="D16" s="31" t="s">
        <v>195</v>
      </c>
      <c r="E16" s="32">
        <v>97589</v>
      </c>
      <c r="F16" s="34">
        <f t="shared" si="1"/>
        <v>9758.9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 t="s">
        <v>182</v>
      </c>
      <c r="D17" s="31" t="s">
        <v>197</v>
      </c>
      <c r="E17" s="32">
        <v>172000</v>
      </c>
      <c r="F17" s="34">
        <f t="shared" si="1"/>
        <v>5733.333333333333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 t="s">
        <v>182</v>
      </c>
      <c r="D18" s="31" t="s">
        <v>199</v>
      </c>
      <c r="E18" s="32">
        <v>66000</v>
      </c>
      <c r="F18" s="34">
        <f t="shared" si="0"/>
        <v>3300</v>
      </c>
      <c r="G18" s="35" t="s">
        <v>0</v>
      </c>
      <c r="H18" s="26"/>
    </row>
    <row r="19" spans="1:8" s="148" customFormat="1" x14ac:dyDescent="0.25">
      <c r="A19" s="26"/>
      <c r="B19" s="29" t="s">
        <v>200</v>
      </c>
      <c r="C19" s="30" t="s">
        <v>182</v>
      </c>
      <c r="D19" s="31" t="s">
        <v>193</v>
      </c>
      <c r="E19" s="32">
        <v>28000</v>
      </c>
      <c r="F19" s="34">
        <f t="shared" si="0"/>
        <v>1866.6666666666667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42401.526666666672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445129.13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487530.65666666668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SKÆRBÆK VANDVÆRK A M B A</v>
      </c>
      <c r="B1" s="162"/>
      <c r="C1" s="162"/>
      <c r="D1" s="162"/>
      <c r="E1" s="162"/>
    </row>
    <row r="2" spans="1:5" x14ac:dyDescent="0.25">
      <c r="A2" s="1" t="str">
        <f>'1. Forside'!A2</f>
        <v>V169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160667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13333.333333333334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42401.526666666672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-89197.279999999984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SKÆRBÆK VANDVÆRK A M B 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201</v>
      </c>
      <c r="C9" s="30">
        <v>2015</v>
      </c>
      <c r="D9" s="31">
        <v>25</v>
      </c>
      <c r="E9" s="32">
        <v>200000</v>
      </c>
      <c r="F9" s="45">
        <f t="shared" ref="F9" si="0">E9/D9</f>
        <v>8000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2016</v>
      </c>
      <c r="D10" s="31">
        <v>75</v>
      </c>
      <c r="E10" s="32">
        <v>700000</v>
      </c>
      <c r="F10" s="45">
        <f t="shared" ref="F10" si="1">E10/D10</f>
        <v>9333.3333333333339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16000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9333.3333333333339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25333.333333333336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SKÆRBÆK VANDVÆRK A M B A</v>
      </c>
      <c r="B1" s="56"/>
      <c r="C1" s="56"/>
      <c r="D1" s="176"/>
      <c r="E1" s="56"/>
    </row>
    <row r="2" spans="1:5" x14ac:dyDescent="0.25">
      <c r="A2" s="220" t="str">
        <f>'1. Forside'!A2</f>
        <v>V169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2000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150000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185000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207</v>
      </c>
      <c r="C14" s="180">
        <v>2066000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2066000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12000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24000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2120544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2113150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7394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2015-09-17T15:54:06Z</dcterms:modified>
</cp:coreProperties>
</file>