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C10" i="4" l="1"/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9" i="2" l="1"/>
  <c r="F10" i="2"/>
  <c r="F11" i="2"/>
  <c r="F12" i="2"/>
  <c r="F13" i="2"/>
  <c r="F14" i="2"/>
  <c r="F15" i="2"/>
  <c r="F16" i="2"/>
  <c r="F17" i="2"/>
  <c r="F18" i="2"/>
  <c r="F19" i="2"/>
  <c r="E31" i="19" l="1"/>
  <c r="C36" i="19" l="1"/>
  <c r="E36" i="19" s="1"/>
  <c r="F33" i="7" l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9" i="9" l="1"/>
  <c r="C15" i="8" s="1"/>
  <c r="E29" i="19"/>
  <c r="C12" i="8"/>
  <c r="C15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C9" i="12" l="1"/>
  <c r="C11" i="12" s="1"/>
  <c r="C31" i="8" s="1"/>
  <c r="E31" i="8" s="1"/>
  <c r="F8" i="2" l="1"/>
  <c r="F8" i="7"/>
  <c r="F32" i="7" s="1"/>
  <c r="F20" i="2" l="1"/>
  <c r="C9" i="10" s="1"/>
  <c r="C15" i="11" l="1"/>
  <c r="C28" i="8" s="1"/>
  <c r="C16" i="4"/>
  <c r="C26" i="8" s="1"/>
  <c r="C27" i="3"/>
  <c r="C24" i="8" s="1"/>
  <c r="F34" i="7"/>
  <c r="C18" i="8" s="1"/>
  <c r="C21" i="3"/>
  <c r="C23" i="8" s="1"/>
  <c r="C10" i="3"/>
  <c r="C21" i="8" s="1"/>
  <c r="C25" i="8"/>
  <c r="C10" i="10"/>
  <c r="C17" i="8" s="1"/>
  <c r="F22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<sst xmlns="http://schemas.openxmlformats.org/spreadsheetml/2006/main" count="491" uniqueCount="222">
  <si>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</si>
  <si>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</si>
  <si>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</si>
  <si>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</si>
  <si>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</si>
  <si>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</si>
  <si>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</si>
  <si>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</si>
  <si>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</si>
  <si>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</si>
  <si>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</si>
  <si>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</si>
  <si>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</si>
  <si>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</si>
  <si>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</si>
  <si>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</si>
  <si>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</si>
  <si>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</si>
  <si>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</si>
  <si>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</si>
  <si>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</si>
  <si>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</si>
  <si>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</si>
  <si>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</si>
  <si>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</si>
  <si>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</si>
  <si>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</si>
  <si>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</si>
  <si>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</si>
  <si>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</si>
  <si>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</si>
  <si>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</si>
  <si>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</si>
  <si>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</si>
  <si>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</si>
  <si>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</si>
  <si>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</si>
  <si>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</si>
  <si>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</si>
  <si>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</si>
  <si>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</si>
  <si>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</si>
  <si>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</si>
  <si>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</si>
  <si>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</si>
  <si>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</si>
  <si>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</si>
  <si>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</si>
  <si>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</si>
  <si>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</si>
  <si>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</si>
  <si>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</si>
  <si>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</si>
  <si>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</si>
  <si>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</si>
  <si>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</si>
  <si>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</si>
  <si>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</si>
  <si>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</si>
  <si>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</si>
  <si>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</si>
  <si>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</si>
  <si>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</si>
  <si>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</si>
  <si>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</si>
  <si>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</si>
  <si>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</si>
  <si>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</si>
  <si>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</si>
  <si>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</si>
  <si>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</si>
  <si>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</si>
  <si>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</si>
  <si>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</si>
  <si>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</si>
  <si>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</si>
  <si>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</si>
  <si>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</si>
  <si>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</si>
  <si>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</si>
  <si>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</si>
  <si>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</si>
  <si>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</si>
  <si>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</si>
  <si>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</si>
  <si>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</si>
  <si>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</si>
  <si>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</si>
  <si>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</si>
  <si>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</si>
  <si>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</si>
  <si>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</si>
  <si>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</si>
  <si>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</si>
  <si>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</si>
  <si>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</si>
  <si>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</si>
  <si>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</si>
  <si>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</si>
  <si>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</si>
  <si>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</si>
  <si>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</si>
  <si>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</si>
  <si>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</si>
  <si>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</si>
  <si>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</si>
  <si>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</si>
  <si>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</si>
  <si>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</si>
  <si>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</si>
  <si>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</si>
  <si>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</si>
  <si>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</si>
  <si>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</si>
  <si>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</si>
  <si>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</si>
  <si>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</si>
  <si>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</si>
  <si>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</si>
  <si>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</si>
  <si>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</si>
  <si>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</si>
  <si>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</si>
  <si>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</si>
  <si>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</si>
  <si>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</si>
  <si>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</si>
  <si>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</si>
  <si>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</si>
  <si>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</si>
  <si>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</si>
  <si>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</si>
  <si>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</si>
  <si>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</si>
  <si>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</si>
  <si>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</si>
  <si>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</si>
  <si>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</si>
  <si>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</si>
  <si>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</si>
  <si>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</si>
  <si>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</si>
  <si>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</si>
  <si>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</si>
  <si>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</si>
  <si>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</si>
  <si>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</si>
  <si>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</si>
  <si>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</si>
  <si>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</si>
  <si>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</si>
  <si>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</si>
  <si>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</si>
  <si>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</si>
  <si>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</si>
  <si>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</si>
  <si>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</si>
  <si>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</si>
  <si>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</si>
  <si>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</si>
  <si>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</si>
  <si>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</si>
  <si>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</si>
  <si>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</si>
  <si>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</si>
  <si>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</si>
  <si>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</si>
  <si>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</si>
  <si>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</si>
  <si>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</si>
  <si>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</si>
  <si>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</si>
  <si>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</si>
  <si>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</si>
  <si>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</si>
  <si>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</si>
  <si>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</si>
  <si>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</si>
  <si>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</si>
  <si>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</si>
  <si>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Ø 250 mm &lt; Ledningsnet ≤ Ø 500mm</t>
  </si>
  <si>
    <t>2014</t>
  </si>
  <si>
    <t>75</t>
  </si>
  <si>
    <t>Ø110 mm &lt; Ledningsnet ≤ Ø 250 mm</t>
  </si>
  <si>
    <t>Køretøjer, personbil</t>
  </si>
  <si>
    <t>5</t>
  </si>
  <si>
    <t>Boring (inkl. etablering, forerør, filter og prøvepumpning)</t>
  </si>
  <si>
    <t>30</t>
  </si>
  <si>
    <t>Afregningsmålere, elektroniske &gt; Ø110 mm</t>
  </si>
  <si>
    <t>10</t>
  </si>
  <si>
    <t>Filteranlæg, åbne filtre, dobbelt filtrering, Kontruktioner</t>
  </si>
  <si>
    <t>50</t>
  </si>
  <si>
    <t>Ledningsnet ≤ Ø50 mm</t>
  </si>
  <si>
    <t>SRO-anlæg, vandværk</t>
  </si>
  <si>
    <t>Administrationbygninger</t>
  </si>
  <si>
    <t>Arbejdsplads</t>
  </si>
  <si>
    <t>Beluftningsanlæg, iltningstrappe, Mek./EL</t>
  </si>
  <si>
    <t>25</t>
  </si>
  <si>
    <t>IT-Service</t>
  </si>
  <si>
    <t>Grundvandsbeskyttelse, Skovrejsning Anebjerg</t>
  </si>
  <si>
    <t>Ledelsessystem, DDS</t>
  </si>
  <si>
    <t>Tjenestemandspensioner</t>
  </si>
  <si>
    <t>Ejendomsskatter</t>
  </si>
  <si>
    <t>Ø 50mm &lt; Ledningsnet ≤ Ø110 mm</t>
  </si>
  <si>
    <t>2015</t>
  </si>
  <si>
    <t>Ventiler på Ø 50mm &lt; Ledningsnet ≤ Ø110 mm</t>
  </si>
  <si>
    <t>SRO-brønd/kvarterbrønd/sektionsbrønd, Konstruktioner</t>
  </si>
  <si>
    <t>Etageareal vandbehandlingsbygning</t>
  </si>
  <si>
    <t>Sikring (terror, hærværk), Mek./EL</t>
  </si>
  <si>
    <t>Instrumenter (flowmåler+tryk transducer+alarmer)</t>
  </si>
  <si>
    <t>IT</t>
  </si>
  <si>
    <t>2016</t>
  </si>
  <si>
    <t>Elanlæg</t>
  </si>
  <si>
    <t>20</t>
  </si>
  <si>
    <t>Pumpestation (inkl. evt. hydrofor)/trykforøger, Mek./EL</t>
  </si>
  <si>
    <t>Prioriteret strukturplan (ledninger)</t>
  </si>
  <si>
    <t>Kompensation til lodsejere (BNBO)</t>
  </si>
  <si>
    <t>Tillæg for afgift for ledningsført vand i 2016</t>
  </si>
  <si>
    <t>Afgift for ledningsført vand</t>
  </si>
  <si>
    <t>Skanderborg Forsyningsvirksomhed AS</t>
  </si>
  <si>
    <t>V166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</si>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</sst>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219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220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1" t="s">
        <v>58</v>
      </c>
      <c r="E8" s="251"/>
      <c r="F8" s="251"/>
      <c r="G8" s="123"/>
      <c r="H8" s="123"/>
      <c r="I8" s="123"/>
    </row>
    <row r="9" spans="1:9" x14ac:dyDescent="0.25">
      <c r="A9" s="121"/>
      <c r="B9" s="121"/>
      <c r="C9" s="121"/>
      <c r="D9" s="256" t="s">
        <v>106</v>
      </c>
      <c r="E9" s="256"/>
      <c r="F9" s="256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2" t="s">
        <v>59</v>
      </c>
      <c r="E13" s="252"/>
      <c r="F13" s="252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3" t="s">
        <v>60</v>
      </c>
      <c r="E16" s="254"/>
      <c r="F16" s="255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0" t="s">
        <v>2</v>
      </c>
      <c r="E17" s="231"/>
      <c r="F17" s="232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0" t="s">
        <v>128</v>
      </c>
      <c r="E18" s="231"/>
      <c r="F18" s="232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8" t="s">
        <v>44</v>
      </c>
      <c r="E19" s="249"/>
      <c r="F19" s="250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8" t="s">
        <v>61</v>
      </c>
      <c r="E20" s="249"/>
      <c r="F20" s="250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8" t="s">
        <v>87</v>
      </c>
      <c r="E21" s="249"/>
      <c r="F21" s="250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8" t="s">
        <v>62</v>
      </c>
      <c r="E22" s="249"/>
      <c r="F22" s="250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5" t="s">
        <v>42</v>
      </c>
      <c r="E23" s="246"/>
      <c r="F23" s="247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2" t="s">
        <v>63</v>
      </c>
      <c r="E24" s="243"/>
      <c r="F24" s="244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9" t="s">
        <v>43</v>
      </c>
      <c r="E25" s="240"/>
      <c r="F25" s="241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6" t="s">
        <v>64</v>
      </c>
      <c r="E26" s="237"/>
      <c r="F26" s="238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7" t="s">
        <v>137</v>
      </c>
      <c r="E27" s="228"/>
      <c r="F27" s="229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33" t="s">
        <v>138</v>
      </c>
      <c r="E28" s="234"/>
      <c r="F28" s="235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7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Skanderborg Forsyningsvirksomhed AS</v>
      </c>
      <c r="B1" s="56"/>
      <c r="C1" s="56"/>
      <c r="D1" s="56"/>
      <c r="E1" s="56"/>
    </row>
    <row r="2" spans="1:5" x14ac:dyDescent="0.25">
      <c r="A2" s="220" t="str">
        <f>'1. Forside'!A2</f>
        <v>V166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 t="s">
        <v>199</v>
      </c>
      <c r="C7" s="51">
        <v>750000</v>
      </c>
      <c r="D7" s="190" t="s">
        <v>0</v>
      </c>
      <c r="E7" s="56"/>
    </row>
    <row r="8" spans="1:5" x14ac:dyDescent="0.25">
      <c r="A8" s="56"/>
      <c r="B8" s="212" t="s">
        <v>200</v>
      </c>
      <c r="C8" s="51">
        <v>50000</v>
      </c>
      <c r="D8" s="190" t="s">
        <v>0</v>
      </c>
      <c r="E8" s="56"/>
    </row>
    <row r="9" spans="1:5" x14ac:dyDescent="0.25">
      <c r="A9" s="56"/>
      <c r="B9" s="212" t="s">
        <v>216</v>
      </c>
      <c r="C9" s="51">
        <v>189017</v>
      </c>
      <c r="D9" s="190" t="s">
        <v>0</v>
      </c>
      <c r="E9" s="56"/>
    </row>
    <row r="10" spans="1:5" x14ac:dyDescent="0.25">
      <c r="A10" s="56"/>
      <c r="B10" s="54" t="s">
        <v>36</v>
      </c>
      <c r="C10" s="55">
        <f>SUM(C7:C9)</f>
        <v>989017</v>
      </c>
      <c r="D10" s="191" t="s">
        <v>0</v>
      </c>
      <c r="E10" s="56"/>
    </row>
    <row r="11" spans="1:5" x14ac:dyDescent="0.25">
      <c r="A11" s="56"/>
      <c r="B11" s="56"/>
      <c r="C11" s="182"/>
      <c r="D11" s="56"/>
      <c r="E11" s="56"/>
    </row>
    <row r="12" spans="1:5" x14ac:dyDescent="0.25">
      <c r="A12" s="56"/>
      <c r="B12" s="56"/>
      <c r="C12" s="182"/>
      <c r="D12" s="56"/>
      <c r="E12" s="56"/>
    </row>
    <row r="13" spans="1:5" ht="27.2" customHeight="1" x14ac:dyDescent="0.25">
      <c r="A13" s="56"/>
      <c r="B13" s="20" t="s">
        <v>146</v>
      </c>
      <c r="C13" s="192"/>
      <c r="D13" s="189"/>
      <c r="E13" s="56"/>
    </row>
    <row r="14" spans="1:5" ht="16.7" customHeight="1" x14ac:dyDescent="0.25">
      <c r="A14" s="56"/>
      <c r="B14" s="108" t="s">
        <v>147</v>
      </c>
      <c r="C14" s="19">
        <v>844355</v>
      </c>
      <c r="D14" s="151" t="s">
        <v>0</v>
      </c>
      <c r="E14" s="56"/>
    </row>
    <row r="15" spans="1:5" ht="16.7" customHeight="1" x14ac:dyDescent="0.25">
      <c r="A15" s="56"/>
      <c r="B15" s="108" t="s">
        <v>148</v>
      </c>
      <c r="C15" s="40">
        <v>800000</v>
      </c>
      <c r="D15" s="151" t="s">
        <v>0</v>
      </c>
      <c r="E15" s="56"/>
    </row>
    <row r="16" spans="1:5" x14ac:dyDescent="0.25">
      <c r="A16" s="56"/>
      <c r="B16" s="28" t="s">
        <v>149</v>
      </c>
      <c r="C16" s="55">
        <f>C14-C15</f>
        <v>44355</v>
      </c>
      <c r="D16" s="153" t="s">
        <v>0</v>
      </c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x14ac:dyDescent="0.25">
      <c r="A18" s="56"/>
      <c r="B18" s="193"/>
      <c r="C18" s="56"/>
      <c r="D18" s="56"/>
      <c r="E18" s="56"/>
    </row>
    <row r="19" spans="1:5" ht="15.75" x14ac:dyDescent="0.25">
      <c r="A19" s="56"/>
      <c r="B19" s="193"/>
      <c r="C19" s="56"/>
      <c r="D19" s="56"/>
      <c r="E19" s="56"/>
    </row>
    <row r="20" spans="1:5" ht="15.75" hidden="1" x14ac:dyDescent="0.25">
      <c r="B20" s="194"/>
      <c r="E20" s="195"/>
    </row>
    <row r="21" spans="1:5" ht="15.75" hidden="1" x14ac:dyDescent="0.25">
      <c r="B21" s="195"/>
      <c r="C21" s="195"/>
    </row>
    <row r="22" spans="1:5" ht="15.75" hidden="1" x14ac:dyDescent="0.25">
      <c r="B22" s="195"/>
      <c r="E22" s="195"/>
    </row>
    <row r="23" spans="1:5" ht="15.75" hidden="1" x14ac:dyDescent="0.25">
      <c r="B23" s="195"/>
      <c r="D23" s="195"/>
    </row>
    <row r="24" spans="1:5" ht="15.75" hidden="1" x14ac:dyDescent="0.25">
      <c r="B24" s="195"/>
      <c r="C24" s="195"/>
    </row>
    <row r="25" spans="1:5" ht="15.75" hidden="1" x14ac:dyDescent="0.25">
      <c r="B25" s="195"/>
      <c r="C25" s="195"/>
    </row>
    <row r="26" spans="1:5" ht="15.75" hidden="1" x14ac:dyDescent="0.25">
      <c r="B26" s="195"/>
      <c r="D26" s="195"/>
    </row>
    <row r="27" spans="1:5" ht="15.75" hidden="1" x14ac:dyDescent="0.25">
      <c r="B27" s="195"/>
      <c r="D27" s="195"/>
    </row>
    <row r="28" spans="1:5" ht="15.75" hidden="1" x14ac:dyDescent="0.25">
      <c r="B28" s="195"/>
      <c r="D28" s="195"/>
    </row>
    <row r="29" spans="1:5" ht="15.75" hidden="1" x14ac:dyDescent="0.25">
      <c r="B29" s="194"/>
      <c r="C29" s="194"/>
    </row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idden="1" x14ac:dyDescent="0.25"/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5"/>
    </row>
    <row r="63" spans="2:2" ht="15.75" hidden="1" x14ac:dyDescent="0.25">
      <c r="B63" s="195"/>
    </row>
    <row r="64" spans="2:2" ht="15.75" hidden="1" x14ac:dyDescent="0.25">
      <c r="B64" s="194"/>
    </row>
    <row r="65" spans="1:5" hidden="1" x14ac:dyDescent="0.25"/>
    <row r="66" spans="1:5" hidden="1" x14ac:dyDescent="0.25"/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>
      <c r="A72" s="185"/>
      <c r="B72" s="185"/>
      <c r="C72" s="185"/>
      <c r="D72" s="185"/>
      <c r="E72" s="185"/>
    </row>
    <row r="73" spans="1:5" hidden="1" x14ac:dyDescent="0.25">
      <c r="A73" s="185"/>
      <c r="B73" s="185"/>
      <c r="C73" s="185"/>
      <c r="D73" s="185"/>
      <c r="E73" s="185"/>
    </row>
    <row r="74" spans="1:5" hidden="1" x14ac:dyDescent="0.25"/>
    <row r="75" spans="1:5" hidden="1" x14ac:dyDescent="0.25"/>
    <row r="76" spans="1:5" hidden="1" x14ac:dyDescent="0.25"/>
    <row r="77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Skanderborg Forsyningsvirksomhed AS</v>
      </c>
      <c r="B1" s="26"/>
      <c r="C1" s="26"/>
      <c r="D1" s="26"/>
      <c r="E1" s="26"/>
    </row>
    <row r="2" spans="1:5" x14ac:dyDescent="0.25">
      <c r="A2" s="221" t="str">
        <f>'1. Forside'!A2</f>
        <v>V166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176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263922.15999999997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263922.15999999997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172736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100000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72736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Skanderborg Forsyningsvirksomhed AS</v>
      </c>
      <c r="B1" s="26"/>
      <c r="C1" s="26"/>
      <c r="D1" s="26"/>
      <c r="E1" s="26"/>
    </row>
    <row r="2" spans="1:5" x14ac:dyDescent="0.25">
      <c r="A2" s="221" t="str">
        <f>'1. Forside'!A2</f>
        <v>V166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177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2045397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1749090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296307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1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296307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2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Skanderborg Forsyningsvirksomhed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V166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178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19630888.129406668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3995933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542048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268575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1032867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5839423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1311888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13812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280000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1605700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-104159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-7340963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-7445122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1</v>
      </c>
      <c r="D27" s="79" t="s">
        <v>0</v>
      </c>
      <c r="E27" s="10">
        <f>IF(C27&lt;0,0,-C27)</f>
        <v>-1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19809025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19809025</v>
      </c>
      <c r="D36" s="79" t="s">
        <v>0</v>
      </c>
      <c r="E36" s="10">
        <f>-C36</f>
        <v>-19809025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-178137.87059333175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Skanderborg Forsyningsvirksomhed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V166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179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1058179</v>
      </c>
      <c r="D7" s="222" t="s">
        <v>0</v>
      </c>
      <c r="E7" s="223">
        <v>640487</v>
      </c>
      <c r="F7" s="222" t="s">
        <v>0</v>
      </c>
      <c r="G7" s="223">
        <v>1178670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1058179</v>
      </c>
      <c r="D8" s="222" t="s">
        <v>0</v>
      </c>
      <c r="E8" s="224">
        <v>316971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6" t="s">
        <v>0</v>
      </c>
      <c r="E11" s="55">
        <f>C11+E7-E8-E9</f>
        <v>323516</v>
      </c>
      <c r="F11" s="226" t="s">
        <v>0</v>
      </c>
      <c r="G11" s="55">
        <f>E11+G7-G8-G9</f>
        <v>1502186</v>
      </c>
      <c r="H11" s="226" t="s">
        <v>0</v>
      </c>
      <c r="I11" s="55">
        <f>G11+I7-I8-I9</f>
        <v>1502186</v>
      </c>
      <c r="J11" s="226" t="s">
        <v>0</v>
      </c>
      <c r="K11" s="55">
        <f>K7-K8-K9+K10+I11</f>
        <v>1502186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Skanderborg Forsyningsvirksomhed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V166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5781430.1162741361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-21969.434441841717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-213913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5545547.681832294</v>
      </c>
      <c r="D13" s="79" t="s">
        <v>0</v>
      </c>
      <c r="E13" s="6">
        <f>C13</f>
        <v>5545547.681832294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3784051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221</v>
      </c>
      <c r="C16" s="14">
        <f>'6. Gennemførte investeringer'!F22</f>
        <v>1658705.2241999998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677002.11173333297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investeringer'!F34</f>
        <v>552641.46666666667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6672399.8026000001</v>
      </c>
      <c r="D19" s="79" t="s">
        <v>0</v>
      </c>
      <c r="E19" s="8">
        <f>C19</f>
        <v>6672399.8026000001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omkostninger'!C10</f>
        <v>142106.62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omkostninger'!C15</f>
        <v>6660600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omkostninger'!C21</f>
        <v>67000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omkostninger'!C27</f>
        <v>392376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servicemål'!C10</f>
        <v>989017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servicemål'!C16</f>
        <v>44355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263922.15999999997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72736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8632112.7799999993</v>
      </c>
      <c r="D29" s="79" t="s">
        <v>0</v>
      </c>
      <c r="E29" s="6">
        <f>C29</f>
        <v>8632112.7799999993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296307</v>
      </c>
      <c r="D31" s="79" t="s">
        <v>0</v>
      </c>
      <c r="E31" s="10">
        <f>C31</f>
        <v>296307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9">
        <f>'13. Kontrol med indtægtsrammen'!E37</f>
        <v>-178137.87059333175</v>
      </c>
      <c r="D33" s="79" t="s">
        <v>0</v>
      </c>
      <c r="E33" s="12">
        <f>C33</f>
        <v>-178137.87059333175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20968229.393838964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1003381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20.897574693799228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14.259418300564755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Skanderborg Forsyningsvirksomhed AS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V166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5781430.1162741361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5781430.1162741361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5781430.1162741361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-21969.434441841717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Skanderborg Forsyningsvirksomhed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V166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4040063.3652523663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5759460.681832294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5781430.1162741361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855651.65720857214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213913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Skanderborg Forsyningsvirksomhed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V166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162369027.48572072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3784051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3784051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9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Skanderborg Forsyningsvirksomhed AS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V166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180</v>
      </c>
      <c r="C8" s="30" t="s">
        <v>181</v>
      </c>
      <c r="D8" s="31" t="s">
        <v>182</v>
      </c>
      <c r="E8" s="32">
        <v>400669.78</v>
      </c>
      <c r="F8" s="34">
        <f t="shared" ref="F8" si="0">E8/D8</f>
        <v>5342.2637333333341</v>
      </c>
      <c r="G8" s="35" t="s">
        <v>0</v>
      </c>
      <c r="H8" s="26"/>
    </row>
    <row r="9" spans="1:8" s="148" customFormat="1" x14ac:dyDescent="0.25">
      <c r="A9" s="26"/>
      <c r="B9" s="29" t="s">
        <v>183</v>
      </c>
      <c r="C9" s="30" t="s">
        <v>181</v>
      </c>
      <c r="D9" s="31" t="s">
        <v>182</v>
      </c>
      <c r="E9" s="32">
        <v>2560871.7599999998</v>
      </c>
      <c r="F9" s="34">
        <f t="shared" ref="F9:F19" si="1">E9/D9</f>
        <v>34144.9568</v>
      </c>
      <c r="G9" s="35" t="s">
        <v>0</v>
      </c>
      <c r="H9" s="26"/>
    </row>
    <row r="10" spans="1:8" s="148" customFormat="1" x14ac:dyDescent="0.25">
      <c r="A10" s="26"/>
      <c r="B10" s="29" t="s">
        <v>184</v>
      </c>
      <c r="C10" s="30" t="s">
        <v>181</v>
      </c>
      <c r="D10" s="31" t="s">
        <v>185</v>
      </c>
      <c r="E10" s="32">
        <v>215022.56</v>
      </c>
      <c r="F10" s="34">
        <f t="shared" si="1"/>
        <v>43004.512000000002</v>
      </c>
      <c r="G10" s="35" t="s">
        <v>0</v>
      </c>
      <c r="H10" s="26"/>
    </row>
    <row r="11" spans="1:8" s="148" customFormat="1" x14ac:dyDescent="0.25">
      <c r="A11" s="26"/>
      <c r="B11" s="29" t="s">
        <v>186</v>
      </c>
      <c r="C11" s="30" t="s">
        <v>181</v>
      </c>
      <c r="D11" s="31" t="s">
        <v>187</v>
      </c>
      <c r="E11" s="32">
        <v>112430.06</v>
      </c>
      <c r="F11" s="34">
        <f t="shared" si="1"/>
        <v>3747.6686666666665</v>
      </c>
      <c r="G11" s="35" t="s">
        <v>0</v>
      </c>
      <c r="H11" s="26"/>
    </row>
    <row r="12" spans="1:8" s="148" customFormat="1" x14ac:dyDescent="0.25">
      <c r="A12" s="26"/>
      <c r="B12" s="29" t="s">
        <v>188</v>
      </c>
      <c r="C12" s="30" t="s">
        <v>181</v>
      </c>
      <c r="D12" s="31" t="s">
        <v>189</v>
      </c>
      <c r="E12" s="32">
        <v>8503492.6600000001</v>
      </c>
      <c r="F12" s="34">
        <f t="shared" si="1"/>
        <v>850349.26600000006</v>
      </c>
      <c r="G12" s="35" t="s">
        <v>0</v>
      </c>
      <c r="H12" s="26"/>
    </row>
    <row r="13" spans="1:8" s="148" customFormat="1" x14ac:dyDescent="0.25">
      <c r="A13" s="26"/>
      <c r="B13" s="29" t="s">
        <v>190</v>
      </c>
      <c r="C13" s="30" t="s">
        <v>181</v>
      </c>
      <c r="D13" s="31" t="s">
        <v>191</v>
      </c>
      <c r="E13" s="32">
        <v>12558.9</v>
      </c>
      <c r="F13" s="34">
        <f t="shared" si="1"/>
        <v>251.178</v>
      </c>
      <c r="G13" s="35" t="s">
        <v>0</v>
      </c>
      <c r="H13" s="26"/>
    </row>
    <row r="14" spans="1:8" s="148" customFormat="1" x14ac:dyDescent="0.25">
      <c r="A14" s="26"/>
      <c r="B14" s="29" t="s">
        <v>192</v>
      </c>
      <c r="C14" s="30" t="s">
        <v>181</v>
      </c>
      <c r="D14" s="31" t="s">
        <v>182</v>
      </c>
      <c r="E14" s="32">
        <v>28166.19</v>
      </c>
      <c r="F14" s="34">
        <f t="shared" si="1"/>
        <v>375.54919999999998</v>
      </c>
      <c r="G14" s="35" t="s">
        <v>0</v>
      </c>
      <c r="H14" s="26"/>
    </row>
    <row r="15" spans="1:8" s="148" customFormat="1" x14ac:dyDescent="0.25">
      <c r="A15" s="26"/>
      <c r="B15" s="29" t="s">
        <v>193</v>
      </c>
      <c r="C15" s="30" t="s">
        <v>181</v>
      </c>
      <c r="D15" s="31" t="s">
        <v>189</v>
      </c>
      <c r="E15" s="32">
        <v>50439.14</v>
      </c>
      <c r="F15" s="34">
        <f t="shared" si="1"/>
        <v>5043.9139999999998</v>
      </c>
      <c r="G15" s="35" t="s">
        <v>0</v>
      </c>
      <c r="H15" s="26"/>
    </row>
    <row r="16" spans="1:8" s="148" customFormat="1" x14ac:dyDescent="0.25">
      <c r="A16" s="26"/>
      <c r="B16" s="29" t="s">
        <v>194</v>
      </c>
      <c r="C16" s="30" t="s">
        <v>181</v>
      </c>
      <c r="D16" s="31" t="s">
        <v>182</v>
      </c>
      <c r="E16" s="32">
        <v>3216.89</v>
      </c>
      <c r="F16" s="34">
        <f t="shared" si="1"/>
        <v>42.891866666666665</v>
      </c>
      <c r="G16" s="35" t="s">
        <v>0</v>
      </c>
      <c r="H16" s="26"/>
    </row>
    <row r="17" spans="1:8" s="148" customFormat="1" x14ac:dyDescent="0.25">
      <c r="A17" s="26"/>
      <c r="B17" s="29" t="s">
        <v>198</v>
      </c>
      <c r="C17" s="30" t="s">
        <v>181</v>
      </c>
      <c r="D17" s="31" t="s">
        <v>185</v>
      </c>
      <c r="E17" s="32">
        <v>102822.19</v>
      </c>
      <c r="F17" s="34">
        <f t="shared" si="1"/>
        <v>20564.438000000002</v>
      </c>
      <c r="G17" s="35" t="s">
        <v>0</v>
      </c>
      <c r="H17" s="26"/>
    </row>
    <row r="18" spans="1:8" s="148" customFormat="1" x14ac:dyDescent="0.25">
      <c r="A18" s="26"/>
      <c r="B18" s="29" t="s">
        <v>195</v>
      </c>
      <c r="C18" s="30" t="s">
        <v>181</v>
      </c>
      <c r="D18" s="31" t="s">
        <v>185</v>
      </c>
      <c r="E18" s="32">
        <v>36773.07</v>
      </c>
      <c r="F18" s="34">
        <f t="shared" si="1"/>
        <v>7354.6139999999996</v>
      </c>
      <c r="G18" s="35" t="s">
        <v>0</v>
      </c>
      <c r="H18" s="26"/>
    </row>
    <row r="19" spans="1:8" s="148" customFormat="1" x14ac:dyDescent="0.25">
      <c r="A19" s="26"/>
      <c r="B19" s="29" t="s">
        <v>196</v>
      </c>
      <c r="C19" s="30" t="s">
        <v>181</v>
      </c>
      <c r="D19" s="31" t="s">
        <v>197</v>
      </c>
      <c r="E19" s="32">
        <v>28657.59</v>
      </c>
      <c r="F19" s="34">
        <f t="shared" si="1"/>
        <v>1146.3036</v>
      </c>
      <c r="G19" s="35" t="s">
        <v>0</v>
      </c>
      <c r="H19" s="26"/>
    </row>
    <row r="20" spans="1:8" s="148" customFormat="1" x14ac:dyDescent="0.25">
      <c r="A20" s="26"/>
      <c r="B20" s="23" t="s">
        <v>71</v>
      </c>
      <c r="C20" s="158"/>
      <c r="D20" s="158"/>
      <c r="E20" s="158"/>
      <c r="F20" s="36">
        <f>SUM(F8:F19)</f>
        <v>971367.55586666649</v>
      </c>
      <c r="G20" s="37" t="s">
        <v>0</v>
      </c>
      <c r="H20" s="26"/>
    </row>
    <row r="21" spans="1:8" s="148" customFormat="1" x14ac:dyDescent="0.25">
      <c r="A21" s="26"/>
      <c r="B21" s="107" t="s">
        <v>132</v>
      </c>
      <c r="C21" s="159"/>
      <c r="D21" s="159"/>
      <c r="E21" s="159"/>
      <c r="F21" s="66">
        <v>687337.66833333333</v>
      </c>
      <c r="G21" s="37" t="s">
        <v>0</v>
      </c>
      <c r="H21" s="26"/>
    </row>
    <row r="22" spans="1:8" s="148" customFormat="1" x14ac:dyDescent="0.25">
      <c r="A22" s="26"/>
      <c r="B22" s="39" t="s">
        <v>68</v>
      </c>
      <c r="C22" s="160"/>
      <c r="D22" s="160"/>
      <c r="E22" s="161"/>
      <c r="F22" s="38">
        <f>F20+F21</f>
        <v>1658705.2241999998</v>
      </c>
      <c r="G22" s="38" t="s">
        <v>0</v>
      </c>
      <c r="H22" s="26"/>
    </row>
    <row r="23" spans="1:8" s="148" customFormat="1" x14ac:dyDescent="0.25">
      <c r="A23" s="26"/>
      <c r="B23" s="26"/>
      <c r="C23" s="26"/>
      <c r="D23" s="26"/>
      <c r="E23" s="26"/>
      <c r="F23" s="26"/>
      <c r="G23" s="26"/>
      <c r="H23" s="26"/>
    </row>
    <row r="24" spans="1:8" s="148" customFormat="1" x14ac:dyDescent="0.25">
      <c r="A24" s="26"/>
      <c r="B24" s="26"/>
      <c r="C24" s="26"/>
      <c r="D24" s="26"/>
      <c r="E24" s="26"/>
      <c r="F24" s="26"/>
      <c r="G24" s="26"/>
      <c r="H24" s="26"/>
    </row>
    <row r="25" spans="1:8" s="148" customFormat="1" x14ac:dyDescent="0.25">
      <c r="A25" s="26"/>
      <c r="B25" s="26"/>
      <c r="C25" s="26"/>
      <c r="D25" s="26"/>
      <c r="E25" s="26"/>
      <c r="F25" s="26"/>
      <c r="G25" s="26"/>
      <c r="H25" s="26"/>
    </row>
    <row r="26" spans="1:8" s="148" customFormat="1" hidden="1" x14ac:dyDescent="0.25"/>
    <row r="27" spans="1:8" s="148" customFormat="1" hidden="1" x14ac:dyDescent="0.25"/>
    <row r="28" spans="1:8" s="148" customFormat="1" hidden="1" x14ac:dyDescent="0.25"/>
    <row r="29" spans="1:8" s="148" customFormat="1" ht="14.45" hidden="1" customHeight="1" x14ac:dyDescent="0.25"/>
    <row r="30" spans="1:8" s="148" customFormat="1" ht="14.45" hidden="1" customHeight="1" x14ac:dyDescent="0.25"/>
    <row r="31" spans="1:8" s="148" customFormat="1" ht="15" hidden="1" customHeight="1" x14ac:dyDescent="0.25"/>
    <row r="32" spans="1:8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s="148" customFormat="1" hidden="1" x14ac:dyDescent="0.25"/>
    <row r="106" s="148" customFormat="1" hidden="1" x14ac:dyDescent="0.25"/>
    <row r="107" s="148" customFormat="1" hidden="1" x14ac:dyDescent="0.25"/>
    <row r="108" s="148" customFormat="1" hidden="1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Skanderborg Forsyningsvirksomhed AS</v>
      </c>
      <c r="B1" s="162"/>
      <c r="C1" s="162"/>
      <c r="D1" s="162"/>
      <c r="E1" s="162"/>
    </row>
    <row r="2" spans="1:5" x14ac:dyDescent="0.25">
      <c r="A2" s="1" t="str">
        <f>'1. Forside'!A2</f>
        <v>V166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679533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586200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investeringer'!F20</f>
        <v>971367.55586666649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677002.11173333297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51"/>
  <sheetViews>
    <sheetView view="pageLayout" topLeftCell="A7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Skanderborg Forsyningsvirksomhed AS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V166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203</v>
      </c>
      <c r="C8" s="30" t="s">
        <v>204</v>
      </c>
      <c r="D8" s="31" t="s">
        <v>182</v>
      </c>
      <c r="E8" s="32">
        <v>600000</v>
      </c>
      <c r="F8" s="45">
        <f>E8/D8</f>
        <v>8000</v>
      </c>
      <c r="G8" s="35" t="s">
        <v>0</v>
      </c>
      <c r="H8" s="26"/>
    </row>
    <row r="9" spans="1:8" s="148" customFormat="1" x14ac:dyDescent="0.25">
      <c r="A9" s="26"/>
      <c r="B9" s="29" t="s">
        <v>205</v>
      </c>
      <c r="C9" s="30" t="s">
        <v>204</v>
      </c>
      <c r="D9" s="31" t="s">
        <v>182</v>
      </c>
      <c r="E9" s="32">
        <v>100000</v>
      </c>
      <c r="F9" s="45">
        <f t="shared" ref="F9:F31" si="0">E9/D9</f>
        <v>1333.3333333333333</v>
      </c>
      <c r="G9" s="35" t="s">
        <v>0</v>
      </c>
      <c r="H9" s="26"/>
    </row>
    <row r="10" spans="1:8" s="148" customFormat="1" x14ac:dyDescent="0.25">
      <c r="A10" s="26"/>
      <c r="B10" s="29" t="s">
        <v>188</v>
      </c>
      <c r="C10" s="30" t="s">
        <v>204</v>
      </c>
      <c r="D10" s="31" t="s">
        <v>189</v>
      </c>
      <c r="E10" s="32">
        <v>1000000</v>
      </c>
      <c r="F10" s="45">
        <f t="shared" si="0"/>
        <v>100000</v>
      </c>
      <c r="G10" s="35" t="s">
        <v>0</v>
      </c>
      <c r="H10" s="26"/>
    </row>
    <row r="11" spans="1:8" s="148" customFormat="1" x14ac:dyDescent="0.25">
      <c r="A11" s="26"/>
      <c r="B11" s="29" t="s">
        <v>206</v>
      </c>
      <c r="C11" s="30" t="s">
        <v>204</v>
      </c>
      <c r="D11" s="31" t="s">
        <v>191</v>
      </c>
      <c r="E11" s="32">
        <v>500000</v>
      </c>
      <c r="F11" s="45">
        <f t="shared" si="0"/>
        <v>10000</v>
      </c>
      <c r="G11" s="35" t="s">
        <v>0</v>
      </c>
      <c r="H11" s="26"/>
    </row>
    <row r="12" spans="1:8" s="148" customFormat="1" x14ac:dyDescent="0.25">
      <c r="A12" s="26"/>
      <c r="B12" s="29" t="s">
        <v>207</v>
      </c>
      <c r="C12" s="30" t="s">
        <v>204</v>
      </c>
      <c r="D12" s="31" t="s">
        <v>182</v>
      </c>
      <c r="E12" s="32">
        <v>150000</v>
      </c>
      <c r="F12" s="45">
        <f t="shared" si="0"/>
        <v>2000</v>
      </c>
      <c r="G12" s="35" t="s">
        <v>0</v>
      </c>
      <c r="H12" s="26"/>
    </row>
    <row r="13" spans="1:8" s="148" customFormat="1" x14ac:dyDescent="0.25">
      <c r="A13" s="26"/>
      <c r="B13" s="29" t="s">
        <v>208</v>
      </c>
      <c r="C13" s="30" t="s">
        <v>204</v>
      </c>
      <c r="D13" s="31" t="s">
        <v>197</v>
      </c>
      <c r="E13" s="32">
        <v>100000</v>
      </c>
      <c r="F13" s="45">
        <f t="shared" si="0"/>
        <v>4000</v>
      </c>
      <c r="G13" s="35" t="s">
        <v>0</v>
      </c>
      <c r="H13" s="26"/>
    </row>
    <row r="14" spans="1:8" s="148" customFormat="1" x14ac:dyDescent="0.25">
      <c r="A14" s="26"/>
      <c r="B14" s="29" t="s">
        <v>186</v>
      </c>
      <c r="C14" s="30" t="s">
        <v>204</v>
      </c>
      <c r="D14" s="31" t="s">
        <v>187</v>
      </c>
      <c r="E14" s="32">
        <v>500000</v>
      </c>
      <c r="F14" s="45">
        <f t="shared" si="0"/>
        <v>16666.666666666668</v>
      </c>
      <c r="G14" s="35" t="s">
        <v>0</v>
      </c>
      <c r="H14" s="26"/>
    </row>
    <row r="15" spans="1:8" s="148" customFormat="1" x14ac:dyDescent="0.25">
      <c r="A15" s="26"/>
      <c r="B15" s="29" t="s">
        <v>194</v>
      </c>
      <c r="C15" s="30" t="s">
        <v>204</v>
      </c>
      <c r="D15" s="31" t="s">
        <v>182</v>
      </c>
      <c r="E15" s="32">
        <v>1140000</v>
      </c>
      <c r="F15" s="45">
        <f t="shared" si="0"/>
        <v>15200</v>
      </c>
      <c r="G15" s="35" t="s">
        <v>0</v>
      </c>
      <c r="H15" s="26"/>
    </row>
    <row r="16" spans="1:8" s="148" customFormat="1" x14ac:dyDescent="0.25">
      <c r="A16" s="26"/>
      <c r="B16" s="29" t="s">
        <v>210</v>
      </c>
      <c r="C16" s="30" t="s">
        <v>204</v>
      </c>
      <c r="D16" s="31" t="s">
        <v>185</v>
      </c>
      <c r="E16" s="32">
        <v>199500</v>
      </c>
      <c r="F16" s="45">
        <f t="shared" si="0"/>
        <v>39900</v>
      </c>
      <c r="G16" s="35" t="s">
        <v>0</v>
      </c>
      <c r="H16" s="26"/>
    </row>
    <row r="17" spans="1:8" s="148" customFormat="1" x14ac:dyDescent="0.25">
      <c r="A17" s="26"/>
      <c r="B17" s="29" t="s">
        <v>195</v>
      </c>
      <c r="C17" s="30" t="s">
        <v>204</v>
      </c>
      <c r="D17" s="31" t="s">
        <v>185</v>
      </c>
      <c r="E17" s="32">
        <v>46550</v>
      </c>
      <c r="F17" s="45">
        <f t="shared" si="0"/>
        <v>9310</v>
      </c>
      <c r="G17" s="35" t="s">
        <v>0</v>
      </c>
      <c r="H17" s="26"/>
    </row>
    <row r="18" spans="1:8" s="148" customFormat="1" x14ac:dyDescent="0.25">
      <c r="A18" s="26"/>
      <c r="B18" s="29" t="s">
        <v>183</v>
      </c>
      <c r="C18" s="30" t="s">
        <v>204</v>
      </c>
      <c r="D18" s="31" t="s">
        <v>182</v>
      </c>
      <c r="E18" s="32">
        <v>750000</v>
      </c>
      <c r="F18" s="45">
        <f t="shared" si="0"/>
        <v>10000</v>
      </c>
      <c r="G18" s="35" t="s">
        <v>0</v>
      </c>
      <c r="H18" s="26"/>
    </row>
    <row r="19" spans="1:8" s="148" customFormat="1" x14ac:dyDescent="0.25">
      <c r="A19" s="26"/>
      <c r="B19" s="29" t="s">
        <v>183</v>
      </c>
      <c r="C19" s="30" t="s">
        <v>204</v>
      </c>
      <c r="D19" s="31" t="s">
        <v>182</v>
      </c>
      <c r="E19" s="32">
        <v>500000</v>
      </c>
      <c r="F19" s="45">
        <f t="shared" si="0"/>
        <v>6666.666666666667</v>
      </c>
      <c r="G19" s="35" t="s">
        <v>0</v>
      </c>
      <c r="H19" s="26"/>
    </row>
    <row r="20" spans="1:8" s="148" customFormat="1" x14ac:dyDescent="0.25">
      <c r="A20" s="26"/>
      <c r="B20" s="29" t="s">
        <v>183</v>
      </c>
      <c r="C20" s="30" t="s">
        <v>204</v>
      </c>
      <c r="D20" s="31" t="s">
        <v>182</v>
      </c>
      <c r="E20" s="32">
        <v>1800000</v>
      </c>
      <c r="F20" s="45">
        <f t="shared" si="0"/>
        <v>24000</v>
      </c>
      <c r="G20" s="35" t="s">
        <v>0</v>
      </c>
      <c r="H20" s="26"/>
    </row>
    <row r="21" spans="1:8" s="148" customFormat="1" x14ac:dyDescent="0.25">
      <c r="A21" s="26"/>
      <c r="B21" s="29" t="s">
        <v>183</v>
      </c>
      <c r="C21" s="30" t="s">
        <v>204</v>
      </c>
      <c r="D21" s="31" t="s">
        <v>182</v>
      </c>
      <c r="E21" s="32">
        <v>150000</v>
      </c>
      <c r="F21" s="45">
        <f t="shared" si="0"/>
        <v>2000</v>
      </c>
      <c r="G21" s="35" t="s">
        <v>0</v>
      </c>
      <c r="H21" s="26"/>
    </row>
    <row r="22" spans="1:8" s="148" customFormat="1" x14ac:dyDescent="0.25">
      <c r="A22" s="26"/>
      <c r="B22" s="29" t="s">
        <v>207</v>
      </c>
      <c r="C22" s="30" t="s">
        <v>204</v>
      </c>
      <c r="D22" s="31" t="s">
        <v>182</v>
      </c>
      <c r="E22" s="32">
        <v>100000</v>
      </c>
      <c r="F22" s="45">
        <f t="shared" si="0"/>
        <v>1333.3333333333333</v>
      </c>
      <c r="G22" s="35" t="s">
        <v>0</v>
      </c>
      <c r="H22" s="26"/>
    </row>
    <row r="23" spans="1:8" s="148" customFormat="1" x14ac:dyDescent="0.25">
      <c r="A23" s="26"/>
      <c r="B23" s="29" t="s">
        <v>209</v>
      </c>
      <c r="C23" s="30" t="s">
        <v>204</v>
      </c>
      <c r="D23" s="31" t="s">
        <v>189</v>
      </c>
      <c r="E23" s="32">
        <v>150000</v>
      </c>
      <c r="F23" s="45">
        <f t="shared" si="0"/>
        <v>15000</v>
      </c>
      <c r="G23" s="35" t="s">
        <v>0</v>
      </c>
      <c r="H23" s="26"/>
    </row>
    <row r="24" spans="1:8" s="148" customFormat="1" x14ac:dyDescent="0.25">
      <c r="A24" s="26"/>
      <c r="B24" s="29" t="s">
        <v>215</v>
      </c>
      <c r="C24" s="30" t="s">
        <v>211</v>
      </c>
      <c r="D24" s="31">
        <v>75</v>
      </c>
      <c r="E24" s="32">
        <v>1065000</v>
      </c>
      <c r="F24" s="45">
        <f t="shared" si="0"/>
        <v>14200</v>
      </c>
      <c r="G24" s="35" t="s">
        <v>0</v>
      </c>
      <c r="H24" s="26"/>
    </row>
    <row r="25" spans="1:8" s="148" customFormat="1" x14ac:dyDescent="0.25">
      <c r="A25" s="26"/>
      <c r="B25" s="29" t="s">
        <v>206</v>
      </c>
      <c r="C25" s="30" t="s">
        <v>211</v>
      </c>
      <c r="D25" s="31" t="s">
        <v>191</v>
      </c>
      <c r="E25" s="32">
        <v>533000</v>
      </c>
      <c r="F25" s="45">
        <f t="shared" si="0"/>
        <v>10660</v>
      </c>
      <c r="G25" s="35" t="s">
        <v>0</v>
      </c>
      <c r="H25" s="26"/>
    </row>
    <row r="26" spans="1:8" s="148" customFormat="1" x14ac:dyDescent="0.25">
      <c r="A26" s="26"/>
      <c r="B26" s="29" t="s">
        <v>212</v>
      </c>
      <c r="C26" s="30" t="s">
        <v>211</v>
      </c>
      <c r="D26" s="31" t="s">
        <v>213</v>
      </c>
      <c r="E26" s="32">
        <v>639000</v>
      </c>
      <c r="F26" s="45">
        <f t="shared" si="0"/>
        <v>31950</v>
      </c>
      <c r="G26" s="35" t="s">
        <v>0</v>
      </c>
      <c r="H26" s="26"/>
    </row>
    <row r="27" spans="1:8" s="148" customFormat="1" x14ac:dyDescent="0.25">
      <c r="A27" s="26"/>
      <c r="B27" s="29" t="s">
        <v>183</v>
      </c>
      <c r="C27" s="30" t="s">
        <v>211</v>
      </c>
      <c r="D27" s="31" t="s">
        <v>182</v>
      </c>
      <c r="E27" s="32">
        <v>1226000</v>
      </c>
      <c r="F27" s="45">
        <f t="shared" si="0"/>
        <v>16346.666666666666</v>
      </c>
      <c r="G27" s="35" t="s">
        <v>0</v>
      </c>
      <c r="H27" s="26"/>
    </row>
    <row r="28" spans="1:8" s="148" customFormat="1" x14ac:dyDescent="0.25">
      <c r="A28" s="26"/>
      <c r="B28" s="29" t="s">
        <v>214</v>
      </c>
      <c r="C28" s="30" t="s">
        <v>211</v>
      </c>
      <c r="D28" s="31">
        <v>25</v>
      </c>
      <c r="E28" s="32">
        <v>213000</v>
      </c>
      <c r="F28" s="45">
        <f t="shared" si="0"/>
        <v>8520</v>
      </c>
      <c r="G28" s="35" t="s">
        <v>0</v>
      </c>
      <c r="H28" s="26"/>
    </row>
    <row r="29" spans="1:8" s="148" customFormat="1" x14ac:dyDescent="0.25">
      <c r="A29" s="26"/>
      <c r="B29" s="29" t="s">
        <v>194</v>
      </c>
      <c r="C29" s="30" t="s">
        <v>211</v>
      </c>
      <c r="D29" s="31" t="s">
        <v>182</v>
      </c>
      <c r="E29" s="32">
        <v>1840910</v>
      </c>
      <c r="F29" s="45">
        <f t="shared" si="0"/>
        <v>24545.466666666667</v>
      </c>
      <c r="G29" s="35" t="s">
        <v>0</v>
      </c>
      <c r="H29" s="26"/>
    </row>
    <row r="30" spans="1:8" s="148" customFormat="1" x14ac:dyDescent="0.25">
      <c r="A30" s="26"/>
      <c r="B30" s="29" t="s">
        <v>210</v>
      </c>
      <c r="C30" s="30" t="s">
        <v>211</v>
      </c>
      <c r="D30" s="31" t="s">
        <v>185</v>
      </c>
      <c r="E30" s="32">
        <v>691980</v>
      </c>
      <c r="F30" s="45">
        <f t="shared" si="0"/>
        <v>138396</v>
      </c>
      <c r="G30" s="35" t="s">
        <v>0</v>
      </c>
      <c r="H30" s="26"/>
    </row>
    <row r="31" spans="1:8" s="148" customFormat="1" x14ac:dyDescent="0.25">
      <c r="A31" s="26"/>
      <c r="B31" s="29" t="s">
        <v>183</v>
      </c>
      <c r="C31" s="30" t="s">
        <v>211</v>
      </c>
      <c r="D31" s="31" t="s">
        <v>182</v>
      </c>
      <c r="E31" s="32">
        <v>3196000</v>
      </c>
      <c r="F31" s="45">
        <f t="shared" si="0"/>
        <v>42613.333333333336</v>
      </c>
      <c r="G31" s="35" t="s">
        <v>0</v>
      </c>
      <c r="H31" s="26"/>
    </row>
    <row r="32" spans="1:8" s="148" customFormat="1" x14ac:dyDescent="0.25">
      <c r="A32" s="26"/>
      <c r="B32" s="109" t="s">
        <v>72</v>
      </c>
      <c r="C32" s="165"/>
      <c r="D32" s="166"/>
      <c r="E32" s="167"/>
      <c r="F32" s="46">
        <f>SUMIF(C8:C31,"2015",F8:F31)</f>
        <v>265410</v>
      </c>
      <c r="G32" s="47" t="s">
        <v>0</v>
      </c>
      <c r="H32" s="26"/>
    </row>
    <row r="33" spans="1:8" s="148" customFormat="1" x14ac:dyDescent="0.25">
      <c r="A33" s="26"/>
      <c r="B33" s="107" t="s">
        <v>130</v>
      </c>
      <c r="C33" s="168"/>
      <c r="D33" s="169"/>
      <c r="E33" s="170"/>
      <c r="F33" s="46">
        <f>SUMIF(C8:C31,"2016",F8:F31)</f>
        <v>287231.46666666667</v>
      </c>
      <c r="G33" s="47" t="s">
        <v>0</v>
      </c>
      <c r="H33" s="26"/>
    </row>
    <row r="34" spans="1:8" s="148" customFormat="1" x14ac:dyDescent="0.25">
      <c r="A34" s="26"/>
      <c r="B34" s="50" t="s">
        <v>36</v>
      </c>
      <c r="C34" s="171"/>
      <c r="D34" s="172"/>
      <c r="E34" s="172"/>
      <c r="F34" s="48">
        <f>F32+F33</f>
        <v>552641.46666666667</v>
      </c>
      <c r="G34" s="49" t="s">
        <v>0</v>
      </c>
      <c r="H34" s="26"/>
    </row>
    <row r="35" spans="1:8" s="148" customFormat="1" x14ac:dyDescent="0.25">
      <c r="A35" s="26"/>
      <c r="B35" s="26"/>
      <c r="C35" s="164"/>
      <c r="D35" s="26"/>
      <c r="E35" s="26"/>
      <c r="F35" s="26"/>
      <c r="G35" s="26"/>
      <c r="H35" s="26"/>
    </row>
    <row r="36" spans="1:8" s="148" customFormat="1" x14ac:dyDescent="0.25">
      <c r="A36" s="26"/>
      <c r="B36" s="26"/>
      <c r="C36" s="164"/>
      <c r="D36" s="26"/>
      <c r="E36" s="26"/>
      <c r="F36" s="26"/>
      <c r="G36" s="26"/>
      <c r="H36" s="26"/>
    </row>
    <row r="37" spans="1:8" s="148" customFormat="1" x14ac:dyDescent="0.25">
      <c r="A37" s="26"/>
      <c r="B37" s="26"/>
      <c r="C37" s="164"/>
      <c r="D37" s="26"/>
      <c r="E37" s="26"/>
      <c r="F37" s="173"/>
      <c r="G37" s="173"/>
      <c r="H37" s="26"/>
    </row>
    <row r="38" spans="1:8" s="148" customFormat="1" hidden="1" x14ac:dyDescent="0.25">
      <c r="C38" s="174"/>
    </row>
    <row r="39" spans="1:8" s="148" customFormat="1" hidden="1" x14ac:dyDescent="0.25">
      <c r="C39" s="174"/>
    </row>
    <row r="40" spans="1:8" s="148" customFormat="1" hidden="1" x14ac:dyDescent="0.25">
      <c r="C40" s="174"/>
    </row>
    <row r="41" spans="1:8" s="148" customFormat="1" hidden="1" x14ac:dyDescent="0.25">
      <c r="C41" s="174"/>
    </row>
    <row r="42" spans="1:8" s="148" customFormat="1" hidden="1" x14ac:dyDescent="0.25">
      <c r="C42" s="174"/>
    </row>
    <row r="43" spans="1:8" s="148" customFormat="1" hidden="1" x14ac:dyDescent="0.25">
      <c r="C43" s="174"/>
    </row>
    <row r="44" spans="1:8" s="148" customFormat="1" hidden="1" x14ac:dyDescent="0.25">
      <c r="C44" s="174"/>
    </row>
    <row r="45" spans="1:8" s="148" customFormat="1" hidden="1" x14ac:dyDescent="0.25">
      <c r="C45" s="174"/>
    </row>
    <row r="46" spans="1:8" s="148" customFormat="1" hidden="1" x14ac:dyDescent="0.25">
      <c r="C46" s="174"/>
    </row>
    <row r="47" spans="1:8" s="148" customFormat="1" hidden="1" x14ac:dyDescent="0.25">
      <c r="C47" s="174"/>
    </row>
    <row r="48" spans="1:8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t="12" hidden="1" customHeight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s="148" customFormat="1" hidden="1" x14ac:dyDescent="0.25">
      <c r="C120" s="174"/>
    </row>
    <row r="121" spans="3:3" s="148" customFormat="1" hidden="1" x14ac:dyDescent="0.25">
      <c r="C121" s="174"/>
    </row>
    <row r="122" spans="3:3" s="148" customFormat="1" hidden="1" x14ac:dyDescent="0.25">
      <c r="C122" s="174"/>
    </row>
    <row r="123" spans="3:3" s="148" customFormat="1" hidden="1" x14ac:dyDescent="0.25">
      <c r="C123" s="174"/>
    </row>
    <row r="124" spans="3:3" s="148" customFormat="1" hidden="1" x14ac:dyDescent="0.25">
      <c r="C124" s="174"/>
    </row>
    <row r="125" spans="3:3" s="148" customFormat="1" hidden="1" x14ac:dyDescent="0.25">
      <c r="C125" s="174"/>
    </row>
    <row r="126" spans="3:3" s="148" customFormat="1" hidden="1" x14ac:dyDescent="0.25">
      <c r="C126" s="174"/>
    </row>
    <row r="127" spans="3:3" s="148" customFormat="1" hidden="1" x14ac:dyDescent="0.25">
      <c r="C127" s="174"/>
    </row>
    <row r="128" spans="3:3" s="148" customFormat="1" hidden="1" x14ac:dyDescent="0.25">
      <c r="C128" s="174"/>
    </row>
    <row r="129" spans="3:3" s="148" customFormat="1" hidden="1" x14ac:dyDescent="0.25">
      <c r="C129" s="174"/>
    </row>
    <row r="130" spans="3:3" s="148" customFormat="1" hidden="1" x14ac:dyDescent="0.25">
      <c r="C130" s="174"/>
    </row>
    <row r="131" spans="3:3" s="148" customFormat="1" hidden="1" x14ac:dyDescent="0.25">
      <c r="C131" s="174"/>
    </row>
    <row r="132" spans="3:3" s="148" customFormat="1" hidden="1" x14ac:dyDescent="0.25">
      <c r="C132" s="174"/>
    </row>
    <row r="133" spans="3:3" s="148" customFormat="1" hidden="1" x14ac:dyDescent="0.25">
      <c r="C133" s="174"/>
    </row>
    <row r="134" spans="3:3" x14ac:dyDescent="0.25"/>
    <row r="135" spans="3:3" x14ac:dyDescent="0.25"/>
    <row r="136" spans="3:3" x14ac:dyDescent="0.25"/>
    <row r="137" spans="3:3" x14ac:dyDescent="0.25"/>
    <row r="138" spans="3:3" x14ac:dyDescent="0.25"/>
    <row r="139" spans="3:3" x14ac:dyDescent="0.25"/>
    <row r="140" spans="3:3" x14ac:dyDescent="0.25"/>
    <row r="141" spans="3:3" x14ac:dyDescent="0.25"/>
    <row r="142" spans="3:3" x14ac:dyDescent="0.25"/>
    <row r="143" spans="3:3" x14ac:dyDescent="0.25"/>
    <row r="144" spans="3:3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  <row r="248" x14ac:dyDescent="0.25"/>
    <row r="249" x14ac:dyDescent="0.25"/>
    <row r="250" x14ac:dyDescent="0.25"/>
    <row r="251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Skanderborg Forsyningsvirksomhed AS</v>
      </c>
      <c r="B1" s="56"/>
      <c r="C1" s="56"/>
      <c r="D1" s="176"/>
      <c r="E1" s="56"/>
    </row>
    <row r="2" spans="1:5" x14ac:dyDescent="0.25">
      <c r="A2" s="220" t="str">
        <f>'1. Forside'!A2</f>
        <v>V166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16500</v>
      </c>
      <c r="D7" s="181" t="s">
        <v>0</v>
      </c>
      <c r="E7" s="56"/>
    </row>
    <row r="8" spans="1:5" x14ac:dyDescent="0.25">
      <c r="A8" s="56"/>
      <c r="B8" s="206" t="s">
        <v>201</v>
      </c>
      <c r="C8" s="51">
        <v>75606.62</v>
      </c>
      <c r="D8" s="181" t="s">
        <v>0</v>
      </c>
      <c r="E8" s="56"/>
    </row>
    <row r="9" spans="1:5" x14ac:dyDescent="0.25">
      <c r="A9" s="56"/>
      <c r="B9" s="206" t="s">
        <v>202</v>
      </c>
      <c r="C9" s="51">
        <v>50000</v>
      </c>
      <c r="D9" s="181" t="s">
        <v>0</v>
      </c>
      <c r="E9" s="56"/>
    </row>
    <row r="10" spans="1:5" x14ac:dyDescent="0.25">
      <c r="A10" s="56"/>
      <c r="B10" s="54" t="s">
        <v>35</v>
      </c>
      <c r="C10" s="55">
        <f>SUM(C7:C9)</f>
        <v>142106.62</v>
      </c>
      <c r="D10" s="54" t="s">
        <v>0</v>
      </c>
      <c r="E10" s="56"/>
    </row>
    <row r="11" spans="1:5" x14ac:dyDescent="0.25">
      <c r="A11" s="56"/>
      <c r="B11" s="56"/>
      <c r="C11" s="56"/>
      <c r="D11" s="176"/>
      <c r="E11" s="56"/>
    </row>
    <row r="12" spans="1:5" x14ac:dyDescent="0.25">
      <c r="A12" s="56"/>
      <c r="B12" s="56"/>
      <c r="C12" s="56"/>
      <c r="D12" s="176"/>
      <c r="E12" s="56"/>
    </row>
    <row r="13" spans="1:5" ht="25.5" customHeight="1" x14ac:dyDescent="0.25">
      <c r="A13" s="56"/>
      <c r="B13" s="205" t="s">
        <v>217</v>
      </c>
      <c r="C13" s="178"/>
      <c r="D13" s="179"/>
      <c r="E13" s="56"/>
    </row>
    <row r="14" spans="1:5" x14ac:dyDescent="0.25">
      <c r="A14" s="56"/>
      <c r="B14" s="53" t="s">
        <v>218</v>
      </c>
      <c r="C14" s="180">
        <v>6660600</v>
      </c>
      <c r="D14" s="181" t="s">
        <v>0</v>
      </c>
      <c r="E14" s="56"/>
    </row>
    <row r="15" spans="1:5" x14ac:dyDescent="0.25">
      <c r="A15" s="56"/>
      <c r="B15" s="54" t="s">
        <v>35</v>
      </c>
      <c r="C15" s="55">
        <f>C14</f>
        <v>6660600</v>
      </c>
      <c r="D15" s="54" t="s">
        <v>0</v>
      </c>
      <c r="E15" s="56"/>
    </row>
    <row r="16" spans="1:5" x14ac:dyDescent="0.25">
      <c r="A16" s="56"/>
      <c r="B16" s="56"/>
      <c r="C16" s="56"/>
      <c r="D16" s="176"/>
      <c r="E16" s="56"/>
    </row>
    <row r="17" spans="1:5" x14ac:dyDescent="0.25">
      <c r="A17" s="56"/>
      <c r="B17" s="56"/>
      <c r="C17" s="56"/>
      <c r="D17" s="176"/>
      <c r="E17" s="56"/>
    </row>
    <row r="18" spans="1:5" ht="38.25" customHeight="1" x14ac:dyDescent="0.25">
      <c r="A18" s="56"/>
      <c r="B18" s="261" t="s">
        <v>140</v>
      </c>
      <c r="C18" s="262"/>
      <c r="D18" s="263"/>
      <c r="E18" s="56"/>
    </row>
    <row r="19" spans="1:5" x14ac:dyDescent="0.25">
      <c r="A19" s="56"/>
      <c r="B19" s="53" t="s">
        <v>70</v>
      </c>
      <c r="C19" s="51">
        <v>55000</v>
      </c>
      <c r="D19" s="181" t="s">
        <v>0</v>
      </c>
      <c r="E19" s="56"/>
    </row>
    <row r="20" spans="1:5" x14ac:dyDescent="0.25">
      <c r="A20" s="56"/>
      <c r="B20" s="53" t="s">
        <v>14</v>
      </c>
      <c r="C20" s="51">
        <v>12000</v>
      </c>
      <c r="D20" s="181" t="s">
        <v>0</v>
      </c>
      <c r="E20" s="56"/>
    </row>
    <row r="21" spans="1:5" x14ac:dyDescent="0.25">
      <c r="A21" s="56"/>
      <c r="B21" s="54" t="s">
        <v>35</v>
      </c>
      <c r="C21" s="55">
        <f>SUM(C19:C20)</f>
        <v>67000</v>
      </c>
      <c r="D21" s="54" t="s">
        <v>0</v>
      </c>
      <c r="E21" s="56"/>
    </row>
    <row r="22" spans="1:5" x14ac:dyDescent="0.25">
      <c r="A22" s="56"/>
      <c r="B22" s="56"/>
      <c r="C22" s="182"/>
      <c r="D22" s="183"/>
      <c r="E22" s="56"/>
    </row>
    <row r="23" spans="1:5" x14ac:dyDescent="0.25">
      <c r="A23" s="56"/>
      <c r="B23" s="56"/>
      <c r="C23" s="182"/>
      <c r="D23" s="183"/>
      <c r="E23" s="56"/>
    </row>
    <row r="24" spans="1:5" ht="42" customHeight="1" x14ac:dyDescent="0.25">
      <c r="A24" s="56"/>
      <c r="B24" s="264" t="s">
        <v>141</v>
      </c>
      <c r="C24" s="265"/>
      <c r="D24" s="266"/>
      <c r="E24" s="56"/>
    </row>
    <row r="25" spans="1:5" x14ac:dyDescent="0.25">
      <c r="A25" s="56"/>
      <c r="B25" s="108" t="s">
        <v>142</v>
      </c>
      <c r="C25" s="19">
        <v>6375376</v>
      </c>
      <c r="D25" s="58" t="s">
        <v>0</v>
      </c>
      <c r="E25" s="56"/>
    </row>
    <row r="26" spans="1:5" x14ac:dyDescent="0.25">
      <c r="A26" s="56"/>
      <c r="B26" s="108" t="s">
        <v>143</v>
      </c>
      <c r="C26" s="40">
        <v>5983000</v>
      </c>
      <c r="D26" s="58" t="s">
        <v>0</v>
      </c>
      <c r="E26" s="56"/>
    </row>
    <row r="27" spans="1:5" x14ac:dyDescent="0.25">
      <c r="A27" s="56"/>
      <c r="B27" s="28" t="s">
        <v>144</v>
      </c>
      <c r="C27" s="55">
        <f>C25-C26</f>
        <v>392376</v>
      </c>
      <c r="D27" s="28" t="s">
        <v>0</v>
      </c>
      <c r="E27" s="56"/>
    </row>
    <row r="28" spans="1:5" x14ac:dyDescent="0.25">
      <c r="A28" s="56"/>
      <c r="B28" s="56"/>
      <c r="C28" s="56"/>
      <c r="D28" s="176"/>
      <c r="E28" s="56"/>
    </row>
    <row r="29" spans="1:5" x14ac:dyDescent="0.25">
      <c r="A29" s="56"/>
      <c r="B29" s="56"/>
      <c r="C29" s="56"/>
      <c r="D29" s="176"/>
      <c r="E29" s="56"/>
    </row>
    <row r="30" spans="1:5" ht="14.45" x14ac:dyDescent="0.3">
      <c r="A30" s="56"/>
      <c r="B30" s="56"/>
      <c r="C30" s="56"/>
      <c r="D30" s="176"/>
      <c r="E30" s="56"/>
    </row>
    <row r="31" spans="1:5" hidden="1" x14ac:dyDescent="0.25"/>
    <row r="32" spans="1:5" hidden="1" x14ac:dyDescent="0.25"/>
    <row r="33" spans="1:5" hidden="1" x14ac:dyDescent="0.25"/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8:D18"/>
    <mergeCell ref="B24:D24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2015-09-27T20:05:43Z</dcterms:modified>
</cp:coreProperties>
</file>