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<sst xmlns="http://schemas.openxmlformats.org/spreadsheetml/2006/main" count="100" uniqueCount="69">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</sst>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615716.58865022054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14525.289513333333</v>
      </c>
      <c r="C3" t="s">
        <v>10</v>
      </c>
    </row>
    <row r="4" spans="1:3" s="25" customFormat="1" x14ac:dyDescent="0.25">
      <c r="A4" s="3" t="s">
        <v>11</v>
      </c>
      <c r="B4" s="45">
        <f>SUM(B2:B3)</f>
        <v>630241.87816355389</v>
      </c>
      <c r="C4" s="54" t="s">
        <v>10</v>
      </c>
    </row>
    <row r="5" spans="1:3" x14ac:dyDescent="0.25">
      <c r="A5" s="44" t="s">
        <v>0</v>
      </c>
      <c r="B5" s="35">
        <f>Investeringer!E3</f>
        <v>963661.27685634419</v>
      </c>
      <c r="C5" s="22" t="s">
        <v>10</v>
      </c>
    </row>
    <row r="6" spans="1:3" x14ac:dyDescent="0.25">
      <c r="A6" s="4" t="s">
        <v>1</v>
      </c>
      <c r="B6" s="32">
        <f>Investeringer!F3</f>
        <v>133533.00158359326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45</v>
      </c>
      <c r="B9" s="45">
        <f>SUM(B5:B8)</f>
        <v>1097194.2784399374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1434824</v>
      </c>
      <c r="C10" t="s">
        <v>10</v>
      </c>
    </row>
    <row r="11" spans="1:3" s="21" customFormat="1" x14ac:dyDescent="0.25">
      <c r="A11" s="3" t="s">
        <v>66</v>
      </c>
      <c r="B11" s="45">
        <f>SUM(B10:B10)</f>
        <v>1434824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3162260.1566034914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3190251.6613221047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697239</v>
      </c>
      <c r="C2" s="46">
        <v>0</v>
      </c>
      <c r="D2" s="46">
        <f>B2+C2</f>
        <v>697239</v>
      </c>
      <c r="E2" s="47">
        <f>D2</f>
        <v>697239</v>
      </c>
      <c r="F2" s="46">
        <v>617141.42832613923</v>
      </c>
      <c r="G2" s="46">
        <v>0</v>
      </c>
      <c r="H2" s="46">
        <f>F2-G2</f>
        <v>617141.42832613923</v>
      </c>
      <c r="I2" s="46">
        <f>AVERAGEIF(E2:E4,"&lt;&gt;0")</f>
        <v>601853.38772400003</v>
      </c>
      <c r="J2" s="46">
        <v>615716.58865022054</v>
      </c>
      <c r="K2" s="36">
        <f>IF(H2&gt;I2,IF(I2&gt;J2,I2,J2),H2)</f>
        <v>615716.58865022054</v>
      </c>
    </row>
    <row r="3" spans="1:11" s="22" customFormat="1" x14ac:dyDescent="0.25">
      <c r="A3" s="27">
        <v>2014</v>
      </c>
      <c r="B3" s="46">
        <v>603101</v>
      </c>
      <c r="C3" s="46"/>
      <c r="D3" s="46">
        <f t="shared" ref="D3:D4" si="0">B3+C3</f>
        <v>603101</v>
      </c>
      <c r="E3" s="47">
        <f>D3*Pristalsregulering!C7</f>
        <v>603583.4807999999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496881</v>
      </c>
      <c r="C4" s="46"/>
      <c r="D4" s="46">
        <f t="shared" si="0"/>
        <v>496881</v>
      </c>
      <c r="E4" s="47">
        <f>D4*Pristalsregulering!$C$6*Pristalsregulering!$C$7</f>
        <v>504737.68237199995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3000</v>
      </c>
      <c r="C3" s="39">
        <v>7495</v>
      </c>
      <c r="D3" s="39">
        <v>0</v>
      </c>
      <c r="E3" s="38">
        <f>B3</f>
        <v>3000</v>
      </c>
      <c r="F3" s="39">
        <f t="shared" ref="F3:G3" si="0">C3</f>
        <v>7495</v>
      </c>
      <c r="G3" s="40">
        <f t="shared" si="0"/>
        <v>0</v>
      </c>
      <c r="H3" s="41">
        <f>IF(E3=0,0,AVERAGEIF(E3:E5,"&lt;&gt;0"))+IF(F3=0,0,AVERAGEIF(F3:F5,"&lt;&gt;0"))+IF(G3=0,0,AVERAGEIF(G3:G5,"&lt;&gt;0"))</f>
        <v>14525.289513333333</v>
      </c>
    </row>
    <row r="4" spans="1:8" x14ac:dyDescent="0.25">
      <c r="A4" s="30">
        <v>2014</v>
      </c>
      <c r="B4" s="38">
        <v>6400</v>
      </c>
      <c r="C4" s="39">
        <v>9506</v>
      </c>
      <c r="D4" s="39">
        <v>0</v>
      </c>
      <c r="E4" s="38">
        <f>B4*Pristalsregulering!$C$7</f>
        <v>6405.119999999999</v>
      </c>
      <c r="F4" s="39">
        <f>C4*Pristalsregulering!$C$7</f>
        <v>9513.6047999999992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5625</v>
      </c>
      <c r="C5" s="39">
        <v>11270</v>
      </c>
      <c r="D5" s="39">
        <v>0</v>
      </c>
      <c r="E5" s="38">
        <f>B5*Pristalsregulering!$C$7*Pristalsregulering!$C$6</f>
        <v>5713.9424999999983</v>
      </c>
      <c r="F5" s="39">
        <f>C5*Pristalsregulering!$C$7*Pristalsregulering!$C$6</f>
        <v>11448.201239999999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885149.43779088533</v>
      </c>
      <c r="C3" s="35">
        <v>126222.16333333333</v>
      </c>
      <c r="D3" s="37">
        <v>0</v>
      </c>
      <c r="E3" s="32">
        <f>B3*Pristalsregulering!C2*Pristalsregulering!C3*Pristalsregulering!C4*Pristalsregulering!C5*Pristalsregulering!C6*Pristalsregulering!C7</f>
        <v>963661.27685634419</v>
      </c>
      <c r="F3" s="32">
        <v>133533.00158359326</v>
      </c>
      <c r="G3" s="32">
        <f>D3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1375</v>
      </c>
      <c r="E2" s="39">
        <v>0</v>
      </c>
      <c r="F2" s="39">
        <v>0</v>
      </c>
      <c r="G2" s="39">
        <v>1400926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1434824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2016-09-29T12:02:42Z</dcterms:modified>
</cp:coreProperties>
</file>