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270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F9" i="7" l="1"/>
  <c r="F10" i="7"/>
  <c r="F13" i="7" s="1"/>
  <c r="F11" i="7"/>
  <c r="F9" i="2" l="1"/>
  <c r="C9" i="12" l="1"/>
  <c r="C11" i="12" s="1"/>
  <c r="C31" i="8" s="1"/>
  <c r="E31" i="8" s="1"/>
  <c r="F8" i="2" l="1"/>
  <c r="F8" i="7"/>
  <c r="F12" i="7" s="1"/>
  <c r="F10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F12" i="2"/>
  <c r="C16" i="8" s="1"/>
  <c r="C19" i="8" s="1"/>
  <c r="E19" i="8" s="1"/>
  <c r="C29" i="8" l="1"/>
  <c r="E29" i="8" s="1"/>
  <c r="A1" i="8"/>
  <c r="C9" i="15" l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<sst xmlns="http://schemas.openxmlformats.org/spreadsheetml/2006/main" count="354" uniqueCount="189">
  <si>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</si>
  <si>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</si>
  <si>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</si>
  <si>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</si>
  <si>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</si>
  <si>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</si>
  <si>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</si>
  <si>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</si>
  <si>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</si>
  <si>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</si>
  <si>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</si>
  <si>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</si>
  <si>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</si>
  <si>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</si>
  <si>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</si>
  <si>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</si>
  <si>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</si>
  <si>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</si>
  <si>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</si>
  <si>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</si>
  <si>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</si>
  <si>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</si>
  <si>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</si>
  <si>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</si>
  <si>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</si>
  <si>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</si>
  <si>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</si>
  <si>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</si>
  <si>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</si>
  <si>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</si>
  <si>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</si>
  <si>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</si>
  <si>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</si>
  <si>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</si>
  <si>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</si>
  <si>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</si>
  <si>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</si>
  <si>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</si>
  <si>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</si>
  <si>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</si>
  <si>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</si>
  <si>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</si>
  <si>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</si>
  <si>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</si>
  <si>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</si>
  <si>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</si>
  <si>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</si>
  <si>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</si>
  <si>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</si>
  <si>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</si>
  <si>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</si>
  <si>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</si>
  <si>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</si>
  <si>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</si>
  <si>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</si>
  <si>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</si>
  <si>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</si>
  <si>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</si>
  <si>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</si>
  <si>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</si>
  <si>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</si>
  <si>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</si>
  <si>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</si>
  <si>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</si>
  <si>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</si>
  <si>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</si>
  <si>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</si>
  <si>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</si>
  <si>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</si>
  <si>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</si>
  <si>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</si>
  <si>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</si>
  <si>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</si>
  <si>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</si>
  <si>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</si>
  <si>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</si>
  <si>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</si>
  <si>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</si>
  <si>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</si>
  <si>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</si>
  <si>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</si>
  <si>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</si>
  <si>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</si>
  <si>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</si>
  <si>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</si>
  <si>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</si>
  <si>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</si>
  <si>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</si>
  <si>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</si>
  <si>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</si>
  <si>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</si>
  <si>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</si>
  <si>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</si>
  <si>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</si>
  <si>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</si>
  <si>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</si>
  <si>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</si>
  <si>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</si>
  <si>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</si>
  <si>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</si>
  <si>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</si>
  <si>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</si>
  <si>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</si>
  <si>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</si>
  <si>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</si>
  <si>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</si>
  <si>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</si>
  <si>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</si>
  <si>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</si>
  <si>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</si>
  <si>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</si>
  <si>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</si>
  <si>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</si>
  <si>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</si>
  <si>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</si>
  <si>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</si>
  <si>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</si>
  <si>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</si>
  <si>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</si>
  <si>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</si>
  <si>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</si>
  <si>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</si>
  <si>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</si>
  <si>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</si>
  <si>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</si>
  <si>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</si>
  <si>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</si>
  <si>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</si>
  <si>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</si>
  <si>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</si>
  <si>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</si>
  <si>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</si>
  <si>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</si>
  <si>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</si>
  <si>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</si>
  <si>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</si>
  <si>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</si>
  <si>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</si>
  <si>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</si>
  <si>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</si>
  <si>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</si>
  <si>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</si>
  <si>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</si>
  <si>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</si>
  <si>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</si>
  <si>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</si>
  <si>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</si>
  <si>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</si>
  <si>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</si>
  <si>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</si>
  <si>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</si>
  <si>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</si>
  <si>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</si>
  <si>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</si>
  <si>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</si>
  <si>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</si>
  <si>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</si>
  <si>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</si>
  <si>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</si>
  <si>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</si>
  <si>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</si>
  <si>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</si>
  <si>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</si>
  <si>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</si>
  <si>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</si>
  <si>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</si>
  <si>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</si>
  <si>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</si>
  <si>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</si>
  <si>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</si>
  <si>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</si>
  <si>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</si>
  <si>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</si>
  <si>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</si>
  <si>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</si>
  <si>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</si>
  <si>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</si>
  <si>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</si>
  <si>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</si>
  <si>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</si>
  <si>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</si>
  <si>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</si>
  <si>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Ejendomsskatter</t>
  </si>
  <si>
    <t>Ledningsnet</t>
  </si>
  <si>
    <t>Elanlæg</t>
  </si>
  <si>
    <t>Skovlund Ansager Vandværk</t>
  </si>
  <si>
    <t>V168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</si>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</sst>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Skovlund Ansager Vandværk</v>
      </c>
      <c r="B1" s="56"/>
      <c r="C1" s="56"/>
      <c r="D1" s="56"/>
      <c r="E1" s="56"/>
    </row>
    <row r="2" spans="1:5" x14ac:dyDescent="0.25">
      <c r="A2" s="220" t="str">
        <f>'1. Forside'!A2</f>
        <v>V168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Skovlund Ansager Vandværk</v>
      </c>
      <c r="B1" s="26"/>
      <c r="C1" s="26"/>
      <c r="D1" s="26"/>
      <c r="E1" s="26"/>
    </row>
    <row r="2" spans="1:5" x14ac:dyDescent="0.25">
      <c r="A2" s="221" t="str">
        <f>'1. Forside'!A2</f>
        <v>V168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1300000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1600000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-300000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151296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151296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Skovlund Ansager Vandværk</v>
      </c>
      <c r="B1" s="26"/>
      <c r="C1" s="26"/>
      <c r="D1" s="26"/>
      <c r="E1" s="26"/>
    </row>
    <row r="2" spans="1:5" x14ac:dyDescent="0.25">
      <c r="A2" s="221" t="str">
        <f>'1. Forside'!A2</f>
        <v>V168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460971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284003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176968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3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58989.333333333336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7" zoomScaleNormal="90" workbookViewId="0">
      <selection activeCell="E37" sqref="E37"/>
    </sheetView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Skovlund Ansager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2731896.5308782668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1439746.931489327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1439746.931489327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24000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24000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-63931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-63931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1399815.931489327</v>
      </c>
      <c r="D27" s="79" t="s">
        <v>0</v>
      </c>
      <c r="E27" s="10">
        <f>IF(C27&lt;0,0,-C27)</f>
        <v>-1399815.931489327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3961998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3961998</v>
      </c>
      <c r="D36" s="79" t="s">
        <v>0</v>
      </c>
      <c r="E36" s="10">
        <f>-C36</f>
        <v>-3961998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-2629917.4006110602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Skovlund Ansager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V168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352173</v>
      </c>
      <c r="F7" s="222" t="s">
        <v>0</v>
      </c>
      <c r="G7" s="223">
        <v>80069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352173</v>
      </c>
      <c r="F11" s="226" t="s">
        <v>0</v>
      </c>
      <c r="G11" s="55">
        <f>E11+G7-G8-G9</f>
        <v>432242</v>
      </c>
      <c r="H11" s="226" t="s">
        <v>0</v>
      </c>
      <c r="I11" s="55">
        <f>G11+I7-I8-I9</f>
        <v>432242</v>
      </c>
      <c r="J11" s="226" t="s">
        <v>0</v>
      </c>
      <c r="K11" s="55">
        <f>K7-K8-K9+K10+I11</f>
        <v>432242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>
      <selection activeCell="B49" sqref="B49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Skovlund Ansager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1125138.8649911396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-4275.5276869663303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1120863.3373041733</v>
      </c>
      <c r="D13" s="79" t="s">
        <v>0</v>
      </c>
      <c r="E13" s="6">
        <f>C13</f>
        <v>1120863.3373041733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1426910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187</v>
      </c>
      <c r="C16" s="14">
        <f>'6. Gennemførte investeringer'!F12</f>
        <v>9504.8499999999985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-8147.92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11333.333333333332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1439600.2633333334</v>
      </c>
      <c r="D19" s="79" t="s">
        <v>0</v>
      </c>
      <c r="E19" s="8">
        <f>C19</f>
        <v>1439600.2633333334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41300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2324752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13600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344584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-300000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151296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2575532</v>
      </c>
      <c r="D29" s="79" t="s">
        <v>0</v>
      </c>
      <c r="E29" s="6">
        <f>C29</f>
        <v>2575532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58989.333333333336</v>
      </c>
      <c r="D31" s="79" t="s">
        <v>0</v>
      </c>
      <c r="E31" s="10">
        <f>C31</f>
        <v>58989.333333333336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-2629917.4006110602</v>
      </c>
      <c r="D33" s="79" t="s">
        <v>0</v>
      </c>
      <c r="E33" s="12">
        <f>C33</f>
        <v>-2629917.4006110602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2565067.5333597795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360738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7.1106108404431456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0.66617748437863356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Skovlund Ansager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V168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1125138.8649911396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1125138.8649911396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1125138.8649911396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-4275.5276869663303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Skovlund Ansager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1007899.3952590629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1120863.3373041733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1125138.8649911396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Skovlund Ansager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65539784.664988235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1426910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1426910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Skovlund Ansager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>
        <v>2014</v>
      </c>
      <c r="D8" s="31">
        <v>75</v>
      </c>
      <c r="E8" s="32">
        <v>61170</v>
      </c>
      <c r="F8" s="34">
        <f t="shared" ref="F8:F9" si="0">E8/D8</f>
        <v>815.6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2014</v>
      </c>
      <c r="D9" s="31">
        <v>25</v>
      </c>
      <c r="E9" s="32">
        <v>2761</v>
      </c>
      <c r="F9" s="34">
        <f t="shared" si="0"/>
        <v>110.44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926.04</v>
      </c>
      <c r="G10" s="37" t="s">
        <v>0</v>
      </c>
      <c r="H10" s="26"/>
    </row>
    <row r="11" spans="1:8" s="148" customFormat="1" x14ac:dyDescent="0.25">
      <c r="A11" s="26"/>
      <c r="B11" s="107" t="s">
        <v>132</v>
      </c>
      <c r="C11" s="159"/>
      <c r="D11" s="159"/>
      <c r="E11" s="159"/>
      <c r="F11" s="66">
        <v>8578.81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9504.8499999999985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Skovlund Ansager Vandværk</v>
      </c>
      <c r="B1" s="162"/>
      <c r="C1" s="162"/>
      <c r="D1" s="162"/>
      <c r="E1" s="162"/>
    </row>
    <row r="2" spans="1:5" x14ac:dyDescent="0.25">
      <c r="A2" s="1" t="str">
        <f>'1. Forside'!A2</f>
        <v>V168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10000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investeringer'!F10</f>
        <v>926.04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-8147.92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Skovlund Ansager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75</v>
      </c>
      <c r="E8" s="32">
        <v>75000</v>
      </c>
      <c r="F8" s="45">
        <f>E8/D8</f>
        <v>1000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2015</v>
      </c>
      <c r="D9" s="31">
        <v>75</v>
      </c>
      <c r="E9" s="32">
        <v>300000</v>
      </c>
      <c r="F9" s="45">
        <f t="shared" ref="F9" si="0">E9/D9</f>
        <v>4000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2016</v>
      </c>
      <c r="D10" s="31">
        <v>75</v>
      </c>
      <c r="E10" s="32">
        <v>75000</v>
      </c>
      <c r="F10" s="45">
        <f t="shared" ref="F10:F11" si="1">E10/D10</f>
        <v>1000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>
        <v>2016</v>
      </c>
      <c r="D11" s="31">
        <v>75</v>
      </c>
      <c r="E11" s="32">
        <v>400000</v>
      </c>
      <c r="F11" s="45">
        <f t="shared" si="1"/>
        <v>5333.333333333333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5000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6333.333333333333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11333.333333333332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C28" sqref="C28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Skovlund Ansager Vandværk</v>
      </c>
      <c r="B1" s="56"/>
      <c r="C1" s="56"/>
      <c r="D1" s="176"/>
      <c r="E1" s="56"/>
    </row>
    <row r="2" spans="1:5" x14ac:dyDescent="0.25">
      <c r="A2" s="220" t="str">
        <f>'1. Forside'!A2</f>
        <v>V168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32600</v>
      </c>
      <c r="D7" s="181" t="s">
        <v>0</v>
      </c>
      <c r="E7" s="56"/>
    </row>
    <row r="8" spans="1:5" x14ac:dyDescent="0.25">
      <c r="A8" s="56"/>
      <c r="B8" s="206" t="s">
        <v>182</v>
      </c>
      <c r="C8" s="51">
        <v>8700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41300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188</v>
      </c>
      <c r="C13" s="180">
        <v>2324752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2324752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13600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13600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2268689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1924105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344584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Lasse Trøjborg Krogh</cp:lastModifiedBy>
  <cp:lastPrinted>2015-05-11T13:46:52Z</cp:lastPrinted>
  <dcterms:created xsi:type="dcterms:W3CDTF">2014-01-17T08:54:17Z</dcterms:created>
  <dcterms:modified xsi:type="dcterms:W3CDTF">2016-01-29T09:02:10Z</dcterms:modified>
</cp:coreProperties>
</file>