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E31" i="19" l="1"/>
  <c r="C36" i="19" l="1"/>
  <c r="E36" i="19" s="1"/>
  <c r="F1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3"/>
  <c r="C22" i="8" s="1"/>
  <c r="C14" i="16"/>
  <c r="C8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C9" i="12" l="1"/>
  <c r="C11" i="12" s="1"/>
  <c r="C31" i="8" s="1"/>
  <c r="E31" i="8" s="1"/>
  <c r="F8" i="2" l="1"/>
  <c r="F8" i="7"/>
  <c r="F11" i="7" s="1"/>
  <c r="F11" i="2" l="1"/>
  <c r="C9" i="10" s="1"/>
  <c r="C15" i="11" l="1"/>
  <c r="C28" i="8" s="1"/>
  <c r="C14" i="4"/>
  <c r="C26" i="8" s="1"/>
  <c r="C25" i="3"/>
  <c r="C24" i="8" s="1"/>
  <c r="F13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<sst xmlns="http://schemas.openxmlformats.org/spreadsheetml/2006/main" count="358" uniqueCount="193">
  <si>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</si>
  <si>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</si>
  <si>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</si>
  <si>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</si>
  <si>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</si>
  <si>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</si>
  <si>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</si>
  <si>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</si>
  <si>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</si>
  <si>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</si>
  <si>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</si>
  <si>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</si>
  <si>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</si>
  <si>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</si>
  <si>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</si>
  <si>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</si>
  <si>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</si>
  <si>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</si>
  <si>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</si>
  <si>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</si>
  <si>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</si>
  <si>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</si>
  <si>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</si>
  <si>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</si>
  <si>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</si>
  <si>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</si>
  <si>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</si>
  <si>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</si>
  <si>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</si>
  <si>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</si>
  <si>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</si>
  <si>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</si>
  <si>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</si>
  <si>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</si>
  <si>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</si>
  <si>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</si>
  <si>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</si>
  <si>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</si>
  <si>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</si>
  <si>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</si>
  <si>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</si>
  <si>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</si>
  <si>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</si>
  <si>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</si>
  <si>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</si>
  <si>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</si>
  <si>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</si>
  <si>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</si>
  <si>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</si>
  <si>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</si>
  <si>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</si>
  <si>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</si>
  <si>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</si>
  <si>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</si>
  <si>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</si>
  <si>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</si>
  <si>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</si>
  <si>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</si>
  <si>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</si>
  <si>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</si>
  <si>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</si>
  <si>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</si>
  <si>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</si>
  <si>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</si>
  <si>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</si>
  <si>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</si>
  <si>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</si>
  <si>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</si>
  <si>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</si>
  <si>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</si>
  <si>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</si>
  <si>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</si>
  <si>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</si>
  <si>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</si>
  <si>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</si>
  <si>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</si>
  <si>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</si>
  <si>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</si>
  <si>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</si>
  <si>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</si>
  <si>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</si>
  <si>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</si>
  <si>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</si>
  <si>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</si>
  <si>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</si>
  <si>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</si>
  <si>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</si>
  <si>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</si>
  <si>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</si>
  <si>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</si>
  <si>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</si>
  <si>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</si>
  <si>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</si>
  <si>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</si>
  <si>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</si>
  <si>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</si>
  <si>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</si>
  <si>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</si>
  <si>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</si>
  <si>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</si>
  <si>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</si>
  <si>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</si>
  <si>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</si>
  <si>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</si>
  <si>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</si>
  <si>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</si>
  <si>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</si>
  <si>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</si>
  <si>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</si>
  <si>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</si>
  <si>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</si>
  <si>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</si>
  <si>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</si>
  <si>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</si>
  <si>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</si>
  <si>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</si>
  <si>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</si>
  <si>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</si>
  <si>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</si>
  <si>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</si>
  <si>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</si>
  <si>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</si>
  <si>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</si>
  <si>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</si>
  <si>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</si>
  <si>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</si>
  <si>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</si>
  <si>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</si>
  <si>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</si>
  <si>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</si>
  <si>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</si>
  <si>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</si>
  <si>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</si>
  <si>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</si>
  <si>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</si>
  <si>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</si>
  <si>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</si>
  <si>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</si>
  <si>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</si>
  <si>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</si>
  <si>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</si>
  <si>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</si>
  <si>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</si>
  <si>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</si>
  <si>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</si>
  <si>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</si>
  <si>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</si>
  <si>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</si>
  <si>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</si>
  <si>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</si>
  <si>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</si>
  <si>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</si>
  <si>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</si>
  <si>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</si>
  <si>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</si>
  <si>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</si>
  <si>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</si>
  <si>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</si>
  <si>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</si>
  <si>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</si>
  <si>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</si>
  <si>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</si>
  <si>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</si>
  <si>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</si>
  <si>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</si>
  <si>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</si>
  <si>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</si>
  <si>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</si>
  <si>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</si>
  <si>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</si>
  <si>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</si>
  <si>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</si>
  <si>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</si>
  <si>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</si>
  <si>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</si>
  <si>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</si>
  <si>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</si>
  <si>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</si>
  <si>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</si>
  <si>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</si>
  <si>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</si>
  <si>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Hegn</t>
  </si>
  <si>
    <t>2014</t>
  </si>
  <si>
    <t>15</t>
  </si>
  <si>
    <t>Ø 50mm &lt; Ledningsnet ≤ Ø110 mm</t>
  </si>
  <si>
    <t>75</t>
  </si>
  <si>
    <t>Afregningsmålere, elektroniske ≤ Ø 110mm (Qn 10)</t>
  </si>
  <si>
    <t>10</t>
  </si>
  <si>
    <t>Ø110 mm &lt; Ledningsnet ≤ Ø 250 mm</t>
  </si>
  <si>
    <t>Snejbjerg Vandværk a.m.b.a.</t>
  </si>
  <si>
    <t>V170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</si>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</sst>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Snejbjerg Vandværk a.m.b.a.</v>
      </c>
      <c r="B1" s="56"/>
      <c r="C1" s="56"/>
      <c r="D1" s="56"/>
      <c r="E1" s="56"/>
    </row>
    <row r="2" spans="1:5" x14ac:dyDescent="0.25">
      <c r="A2" s="220" t="str">
        <f>'1. Forside'!A2</f>
        <v>V170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Snejbjerg Vandværk a.m.b.a.</v>
      </c>
      <c r="B1" s="26"/>
      <c r="C1" s="26"/>
      <c r="D1" s="26"/>
      <c r="E1" s="26"/>
    </row>
    <row r="2" spans="1:5" x14ac:dyDescent="0.25">
      <c r="A2" s="221" t="str">
        <f>'1. Forside'!A2</f>
        <v>V170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17065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-35000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52065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Snejbjerg Vandværk a.m.b.a.</v>
      </c>
      <c r="B1" s="26"/>
      <c r="C1" s="26"/>
      <c r="D1" s="26"/>
      <c r="E1" s="26"/>
    </row>
    <row r="2" spans="1:5" x14ac:dyDescent="0.25">
      <c r="A2" s="221" t="str">
        <f>'1. Forside'!A2</f>
        <v>V170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-1658901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-834825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-824076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-164815.20000000001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Snejbjerg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4114642.8252704847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1235635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16546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1439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6500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1260120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146400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146400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-319444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-319444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1087076</v>
      </c>
      <c r="D27" s="79" t="s">
        <v>0</v>
      </c>
      <c r="E27" s="10">
        <f>IF(C27&lt;0,0,-C27)</f>
        <v>-1087076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3460894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3460894</v>
      </c>
      <c r="D36" s="79" t="s">
        <v>0</v>
      </c>
      <c r="E36" s="10">
        <f>-C36</f>
        <v>-3460894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-433327.17472951533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Snejbjerg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Snejbjerg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1275964.0441852252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-4848.6633679038559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1271115.3808173214</v>
      </c>
      <c r="D13" s="79" t="s">
        <v>0</v>
      </c>
      <c r="E13" s="6">
        <f>C13</f>
        <v>1271115.3808173214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1124442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55423.606666666674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38551.746666666666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20800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1239217.3533333333</v>
      </c>
      <c r="D19" s="79" t="s">
        <v>0</v>
      </c>
      <c r="E19" s="8">
        <f>C19</f>
        <v>1239217.3533333333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1670000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40000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165682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52065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1980747</v>
      </c>
      <c r="D29" s="79" t="s">
        <v>0</v>
      </c>
      <c r="E29" s="6">
        <f>C29</f>
        <v>1980747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-164815.20000000001</v>
      </c>
      <c r="D31" s="79" t="s">
        <v>0</v>
      </c>
      <c r="E31" s="10">
        <f>C31</f>
        <v>-164815.20000000001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-433327.17472951533</v>
      </c>
      <c r="D33" s="79" t="s">
        <v>0</v>
      </c>
      <c r="E33" s="12">
        <f>C33</f>
        <v>-433327.17472951533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3892937.3594211391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273438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14.237002023936466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8.1295846203568605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Snejbjerg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1275964.0441852252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1275964.0441852252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1275964.0441852252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-4848.6633679038559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Snejbjerg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1046418.1126363032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1271115.3808173214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1275964.0441852252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33940.643575326991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Snejbjerg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52791991.482711181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1124442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1124442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Snejbjerg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70658</v>
      </c>
      <c r="F8" s="34">
        <f t="shared" ref="F8" si="0">E8/D8</f>
        <v>4710.5333333333338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108228</v>
      </c>
      <c r="F9" s="34">
        <f t="shared" ref="F9:F10" si="1">E9/D9</f>
        <v>1443.04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140558</v>
      </c>
      <c r="F10" s="34">
        <f t="shared" si="1"/>
        <v>14055.8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20209.373333333333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35214.233333333337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55423.606666666674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Snejbjerg Vandværk a.m.b.a.</v>
      </c>
      <c r="B1" s="162"/>
      <c r="C1" s="162"/>
      <c r="D1" s="162"/>
      <c r="E1" s="162"/>
    </row>
    <row r="2" spans="1:5" x14ac:dyDescent="0.25">
      <c r="A2" s="1" t="str">
        <f>'1. Forside'!A2</f>
        <v>V170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1200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20209.373333333333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38551.746666666666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Snejbjerg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75</v>
      </c>
      <c r="E8" s="32">
        <v>30000</v>
      </c>
      <c r="F8" s="45">
        <f>E8/D8</f>
        <v>400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10</v>
      </c>
      <c r="E9" s="32">
        <v>200000</v>
      </c>
      <c r="F9" s="45">
        <f t="shared" ref="F9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2015</v>
      </c>
      <c r="D10" s="31">
        <v>75</v>
      </c>
      <c r="E10" s="32">
        <v>30000</v>
      </c>
      <c r="F10" s="45">
        <f t="shared" ref="F10" si="1">E10/D10</f>
        <v>400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20800</v>
      </c>
      <c r="G11" s="47" t="s">
        <v>0</v>
      </c>
      <c r="H11" s="26"/>
    </row>
    <row r="12" spans="1:8" s="148" customFormat="1" x14ac:dyDescent="0.25">
      <c r="A12" s="26"/>
      <c r="B12" s="107" t="s">
        <v>131</v>
      </c>
      <c r="C12" s="168"/>
      <c r="D12" s="169"/>
      <c r="E12" s="170"/>
      <c r="F12" s="46">
        <f>SUMIF(C8:C10,"2016",F8:F10)</f>
        <v>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20800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Snejbjerg Vandværk a.m.b.a.</v>
      </c>
      <c r="B1" s="56"/>
      <c r="C1" s="56"/>
      <c r="D1" s="176"/>
      <c r="E1" s="56"/>
    </row>
    <row r="2" spans="1:5" x14ac:dyDescent="0.25">
      <c r="A2" s="220" t="str">
        <f>'1. Forside'!A2</f>
        <v>V170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191</v>
      </c>
      <c r="C11" s="178"/>
      <c r="D11" s="179"/>
      <c r="E11" s="56"/>
    </row>
    <row r="12" spans="1:5" x14ac:dyDescent="0.25">
      <c r="A12" s="56"/>
      <c r="B12" s="53" t="s">
        <v>192</v>
      </c>
      <c r="C12" s="180">
        <v>1670000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1670000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25000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40000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1913682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1748000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165682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2015-10-01T11:40:25Z</dcterms:modified>
</cp:coreProperties>
</file>