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70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9" i="9"/>
  <c r="C15" i="8" s="1"/>
  <c r="E29" i="19"/>
  <c r="C12" i="8"/>
  <c r="C15" i="3"/>
  <c r="C22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F23" i="7" l="1"/>
  <c r="C9" i="12" l="1"/>
  <c r="C11" i="12" s="1"/>
  <c r="C31" i="8" s="1"/>
  <c r="E31" i="8" s="1"/>
  <c r="F8" i="2" l="1"/>
  <c r="F8" i="7"/>
  <c r="F22" i="7" s="1"/>
  <c r="F50" i="2" l="1"/>
  <c r="C9" i="10" s="1"/>
  <c r="C15" i="11" l="1"/>
  <c r="C28" i="8" s="1"/>
  <c r="C14" i="4"/>
  <c r="C26" i="8" s="1"/>
  <c r="C27" i="3"/>
  <c r="C24" i="8" s="1"/>
  <c r="F24" i="7"/>
  <c r="C18" i="8" s="1"/>
  <c r="C21" i="3"/>
  <c r="C23" i="8" s="1"/>
  <c r="C10" i="3"/>
  <c r="C21" i="8" s="1"/>
  <c r="C8" i="4"/>
  <c r="C25" i="8" s="1"/>
  <c r="C10" i="10"/>
  <c r="C17" i="8" s="1"/>
  <c r="F52" i="2"/>
  <c r="C16" i="8" s="1"/>
  <c r="C19" i="8" l="1"/>
  <c r="E19" i="8" s="1"/>
  <c r="C29" i="8"/>
  <c r="E29" i="8" s="1"/>
  <c r="A1" i="8"/>
  <c r="C9" i="15" l="1"/>
  <c r="C10" i="8" s="1"/>
  <c r="C13" i="8" s="1"/>
  <c r="E13" i="8" s="1"/>
  <c r="E35" i="8" s="1"/>
  <c r="E38" i="8" l="1"/>
  <c r="E37" i="8"/>
</calcChain>
</file>

<file path=xl/sharedStrings.xml><?xml version="1.0" encoding="utf-8"?>
<sst xmlns="http://schemas.openxmlformats.org/spreadsheetml/2006/main" count="540" uniqueCount="231">
  <si>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</si>
  <si>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</si>
  <si>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</si>
  <si>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</si>
  <si>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</si>
  <si>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</si>
  <si>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</si>
  <si>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</si>
  <si>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</si>
  <si>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</si>
  <si>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</si>
  <si>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</si>
  <si>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</si>
  <si>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</si>
  <si>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</si>
  <si>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</si>
  <si>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</si>
  <si>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</si>
  <si>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</si>
  <si>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</si>
  <si>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</si>
  <si>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</si>
  <si>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</si>
  <si>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</si>
  <si>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</si>
  <si>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</si>
  <si>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</si>
  <si>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</si>
  <si>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</si>
  <si>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</si>
  <si>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</si>
  <si>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</si>
  <si>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</si>
  <si>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</si>
  <si>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</si>
  <si>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</si>
  <si>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</si>
  <si>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</si>
  <si>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</si>
  <si>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</si>
  <si>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</si>
  <si>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</si>
  <si>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</si>
  <si>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</si>
  <si>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</si>
  <si>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</si>
  <si>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</si>
  <si>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</si>
  <si>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</si>
  <si>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</si>
  <si>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</si>
  <si>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</si>
  <si>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</si>
  <si>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</si>
  <si>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</si>
  <si>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</si>
  <si>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</si>
  <si>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</si>
  <si>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</si>
  <si>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</si>
  <si>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</si>
  <si>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</si>
  <si>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</si>
  <si>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</si>
  <si>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</si>
  <si>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</si>
  <si>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</si>
  <si>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</si>
  <si>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</si>
  <si>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</si>
  <si>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</si>
  <si>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</si>
  <si>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</si>
  <si>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</si>
  <si>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</si>
  <si>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</si>
  <si>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</si>
  <si>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</si>
  <si>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</si>
  <si>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</si>
  <si>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</si>
  <si>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</si>
  <si>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</si>
  <si>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</si>
  <si>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</si>
  <si>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</si>
  <si>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</si>
  <si>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</si>
  <si>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</si>
  <si>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</si>
  <si>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</si>
  <si>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</si>
  <si>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</si>
  <si>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</si>
  <si>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</si>
  <si>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</si>
  <si>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</si>
  <si>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</si>
  <si>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</si>
  <si>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</si>
  <si>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</si>
  <si>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</si>
  <si>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</si>
  <si>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</si>
  <si>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</si>
  <si>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</si>
  <si>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</si>
  <si>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</si>
  <si>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</si>
  <si>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</si>
  <si>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</si>
  <si>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</si>
  <si>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</si>
  <si>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</si>
  <si>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</si>
  <si>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</si>
  <si>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</si>
  <si>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</si>
  <si>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</si>
  <si>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</si>
  <si>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</si>
  <si>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</si>
  <si>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</si>
  <si>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</si>
  <si>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</si>
  <si>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</si>
  <si>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</si>
  <si>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</si>
  <si>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</si>
  <si>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</si>
  <si>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</si>
  <si>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</si>
  <si>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</si>
  <si>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</si>
  <si>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</si>
  <si>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</si>
  <si>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</si>
  <si>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</si>
  <si>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</si>
  <si>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</si>
  <si>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</si>
  <si>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</si>
  <si>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</si>
  <si>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</si>
  <si>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</si>
  <si>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</si>
  <si>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</si>
  <si>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</si>
  <si>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</si>
  <si>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</si>
  <si>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</si>
  <si>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</si>
  <si>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</si>
  <si>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</si>
  <si>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</si>
  <si>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</si>
  <si>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</si>
  <si>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</si>
  <si>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</si>
  <si>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</si>
  <si>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</si>
  <si>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</si>
  <si>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</si>
  <si>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</si>
  <si>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</si>
  <si>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</si>
  <si>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</si>
  <si>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</si>
  <si>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</si>
  <si>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</si>
  <si>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</si>
  <si>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</si>
  <si>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</si>
  <si>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</si>
  <si>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</si>
  <si>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</si>
  <si>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</si>
  <si>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</si>
  <si>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</si>
  <si>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</si>
  <si>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Afregningsmålere, elektroniske &gt; Ø110 mm</t>
  </si>
  <si>
    <t>Ventiler på ledningsnet ≤ Ø50 mm</t>
  </si>
  <si>
    <t>Ledningsnet ≤ Ø50 mm</t>
  </si>
  <si>
    <t>SRO-anlæg, vandværk</t>
  </si>
  <si>
    <t>Beluftningsanlæg, iltningstrappe, Kontruktioner</t>
  </si>
  <si>
    <t>Afregningsmålere, elektroniske ≤ Ø 110mm (Qn 10)</t>
  </si>
  <si>
    <t>Instrumenter (flowmåler+tryk transducer+alarmer)</t>
  </si>
  <si>
    <t>Etageareal kontor og mandskabsfaciliteter</t>
  </si>
  <si>
    <t>Køretøjer, personbil</t>
  </si>
  <si>
    <t>Selskabsskatter</t>
  </si>
  <si>
    <t>Køb af ydelser og produkter, der er omfattet af prisloftreguleringen, hos et andet selskab</t>
  </si>
  <si>
    <t>Køretøjer, entreprenørmaskiner</t>
  </si>
  <si>
    <t>2014</t>
  </si>
  <si>
    <t>5</t>
  </si>
  <si>
    <t>10</t>
  </si>
  <si>
    <t>Pumpestation (inkl. evt. hydrofor)/trykforøger, SRO</t>
  </si>
  <si>
    <t>SRO-brønd/kvarterbrønd/sektionsbrønd, SRO</t>
  </si>
  <si>
    <t>SRO-brønd/kvarterbrønd/sektionsbrønd, Mek./EL</t>
  </si>
  <si>
    <t>15</t>
  </si>
  <si>
    <t>Inspektionsbrønd, Konstruktioner</t>
  </si>
  <si>
    <t>50</t>
  </si>
  <si>
    <t>Pumpestation (inkl. evt. hydrofor)/trykforøger, Konstruktioner</t>
  </si>
  <si>
    <t>Skelbrønd, Konstruktioner</t>
  </si>
  <si>
    <t>SRO-brønd/kvarterbrønd/sektionsbrønd, Konstruktioner</t>
  </si>
  <si>
    <t>75</t>
  </si>
  <si>
    <t>Ø 50mm &lt; Ledningsnet ≤ Ø110 mm</t>
  </si>
  <si>
    <t>Ø110 mm &lt; Ledningsnet ≤ Ø 250 mm</t>
  </si>
  <si>
    <t>Ventiler på Ø110 mm &lt; Ledningsnet ≤ Ø 250 mm</t>
  </si>
  <si>
    <t>Pumpe inkl. stigrør og forerørsforsejlinger mv.</t>
  </si>
  <si>
    <t>Beluftningsanlæg, ika-beluftning, Mek./EL</t>
  </si>
  <si>
    <t>25</t>
  </si>
  <si>
    <t>Beluftningsanlæg, iltningstrappe, Mek./EL</t>
  </si>
  <si>
    <t>Elanlæg - vandværk</t>
  </si>
  <si>
    <t>Filteranlæg, trykfiltre, enkelt filtrering</t>
  </si>
  <si>
    <t>Sikring (terror, hærværk), Mek./EL</t>
  </si>
  <si>
    <t>Skyllevandsbehandling, inkl. UV-filter mv., Mek./EL</t>
  </si>
  <si>
    <t>Udpumpningsanlæg, Freqvensomformer</t>
  </si>
  <si>
    <t>Udpumpningsanlæg, rentvandspumper på vandværk</t>
  </si>
  <si>
    <t>Boring (inkl. etablering, forerør, filter og prøvepumpning)</t>
  </si>
  <si>
    <t>30</t>
  </si>
  <si>
    <t>Beluftningsanlæg, ika-beluftning, Kontruktioner</t>
  </si>
  <si>
    <t>Bygning for trykforøgere</t>
  </si>
  <si>
    <t>Etageareal vandbehandlingsbygning</t>
  </si>
  <si>
    <t>Ø 250 mm &lt; Ledningsnet ≤ Ø 500mm</t>
  </si>
  <si>
    <t>Sikring, mindre avanceret (hegne, porte), Mek./EL</t>
  </si>
  <si>
    <t>Arbejdsplads</t>
  </si>
  <si>
    <t>Tillæg for afgift for ledningsført vand i 2016</t>
  </si>
  <si>
    <t>Afgift for ledningsført vand</t>
  </si>
  <si>
    <t>Solrød Vandværk a.m.b.a.</t>
  </si>
  <si>
    <t>V171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</si>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</sst>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8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10" fillId="0" borderId="22" xfId="0" applyFont="1" applyBorder="1" applyAlignment="1" applyProtection="1">
      <alignment wrapText="1"/>
      <protection locked="0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228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229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2" t="s">
        <v>58</v>
      </c>
      <c r="E8" s="252"/>
      <c r="F8" s="252"/>
      <c r="G8" s="123"/>
      <c r="H8" s="123"/>
      <c r="I8" s="123"/>
    </row>
    <row r="9" spans="1:9" x14ac:dyDescent="0.25">
      <c r="A9" s="121"/>
      <c r="B9" s="121"/>
      <c r="C9" s="121"/>
      <c r="D9" s="257" t="s">
        <v>106</v>
      </c>
      <c r="E9" s="257"/>
      <c r="F9" s="257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3" t="s">
        <v>59</v>
      </c>
      <c r="E13" s="253"/>
      <c r="F13" s="253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4" t="s">
        <v>60</v>
      </c>
      <c r="E16" s="255"/>
      <c r="F16" s="256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1" t="s">
        <v>2</v>
      </c>
      <c r="E17" s="232"/>
      <c r="F17" s="233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1" t="s">
        <v>128</v>
      </c>
      <c r="E18" s="232"/>
      <c r="F18" s="233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9" t="s">
        <v>44</v>
      </c>
      <c r="E19" s="250"/>
      <c r="F19" s="251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9" t="s">
        <v>61</v>
      </c>
      <c r="E20" s="250"/>
      <c r="F20" s="251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9" t="s">
        <v>87</v>
      </c>
      <c r="E21" s="250"/>
      <c r="F21" s="251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9" t="s">
        <v>62</v>
      </c>
      <c r="E22" s="250"/>
      <c r="F22" s="251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6" t="s">
        <v>42</v>
      </c>
      <c r="E23" s="247"/>
      <c r="F23" s="248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3" t="s">
        <v>63</v>
      </c>
      <c r="E24" s="244"/>
      <c r="F24" s="245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0" t="s">
        <v>43</v>
      </c>
      <c r="E25" s="241"/>
      <c r="F25" s="242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7" t="s">
        <v>64</v>
      </c>
      <c r="E26" s="238"/>
      <c r="F26" s="239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8" t="s">
        <v>137</v>
      </c>
      <c r="E27" s="229"/>
      <c r="F27" s="230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4" t="s">
        <v>138</v>
      </c>
      <c r="E28" s="235"/>
      <c r="F28" s="236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Solrød Vandværk a.m.b.a.</v>
      </c>
      <c r="B1" s="56"/>
      <c r="C1" s="56"/>
      <c r="D1" s="56"/>
      <c r="E1" s="56"/>
    </row>
    <row r="2" spans="1:5" x14ac:dyDescent="0.25">
      <c r="A2" s="220" t="str">
        <f>'1. Forside'!A2</f>
        <v>V171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1" t="s">
        <v>118</v>
      </c>
      <c r="C4" s="261"/>
      <c r="D4" s="261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Solrød Vandværk a.m.b.a.</v>
      </c>
      <c r="B1" s="26"/>
      <c r="C1" s="26"/>
      <c r="D1" s="26"/>
      <c r="E1" s="26"/>
    </row>
    <row r="2" spans="1:5" x14ac:dyDescent="0.25">
      <c r="A2" s="221" t="str">
        <f>'1. Forside'!A2</f>
        <v>V171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8" t="s">
        <v>176</v>
      </c>
      <c r="C4" s="258"/>
      <c r="D4" s="258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270000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30000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240000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242788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-50000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292788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Solrød Vandværk a.m.b.a.</v>
      </c>
      <c r="B1" s="26"/>
      <c r="C1" s="26"/>
      <c r="D1" s="26"/>
      <c r="E1" s="26"/>
    </row>
    <row r="2" spans="1:5" x14ac:dyDescent="0.25">
      <c r="A2" s="221" t="str">
        <f>'1. Forside'!A2</f>
        <v>V171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1" t="s">
        <v>177</v>
      </c>
      <c r="C4" s="261"/>
      <c r="D4" s="261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-14082397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-7317603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-6764794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-1352958.8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Solrød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V171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8" t="s">
        <v>178</v>
      </c>
      <c r="C4" s="258"/>
      <c r="D4" s="258"/>
      <c r="E4" s="258"/>
      <c r="F4" s="258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12207166.73307075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2155822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611119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167572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306000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3240513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3154871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160000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3314871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1529483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-8347610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-8347610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-262743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12309018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12309018</v>
      </c>
      <c r="D36" s="79" t="s">
        <v>0</v>
      </c>
      <c r="E36" s="10">
        <f>-C36</f>
        <v>-12309018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-101851.26692925021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Solrød Vandværk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V171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8" t="s">
        <v>179</v>
      </c>
      <c r="C4" s="258"/>
      <c r="D4" s="258"/>
      <c r="E4" s="258"/>
      <c r="F4" s="258"/>
      <c r="G4" s="258"/>
      <c r="H4" s="258"/>
      <c r="I4" s="258"/>
      <c r="J4" s="258"/>
      <c r="K4" s="258"/>
      <c r="L4" s="258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1798696</v>
      </c>
      <c r="F7" s="222" t="s">
        <v>0</v>
      </c>
      <c r="G7" s="223">
        <v>1529483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1798696</v>
      </c>
      <c r="F8" s="222" t="s">
        <v>0</v>
      </c>
      <c r="G8" s="224">
        <v>1529483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Solrød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V171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8" t="s">
        <v>105</v>
      </c>
      <c r="C4" s="258"/>
      <c r="D4" s="258"/>
      <c r="E4" s="258"/>
      <c r="F4" s="258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5727739.0253826957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-21765.408296454243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5705973.617086241</v>
      </c>
      <c r="D13" s="79" t="s">
        <v>0</v>
      </c>
      <c r="E13" s="6">
        <f>C13</f>
        <v>5705973.617086241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2143131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230</v>
      </c>
      <c r="C16" s="14">
        <f>'6. Gennemførte investeringer'!F52</f>
        <v>1264068.5766666667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403353.54666666652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investeringer'!F24</f>
        <v>576666.66666666674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4387219.79</v>
      </c>
      <c r="D19" s="79" t="s">
        <v>0</v>
      </c>
      <c r="E19" s="8">
        <f>C19</f>
        <v>4387219.79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1082000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4200000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70000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615599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240000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292788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6500387</v>
      </c>
      <c r="D29" s="79" t="s">
        <v>0</v>
      </c>
      <c r="E29" s="6">
        <f>C29</f>
        <v>6500387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-1352958.8</v>
      </c>
      <c r="D31" s="79" t="s">
        <v>0</v>
      </c>
      <c r="E31" s="10">
        <f>C31</f>
        <v>-1352958.8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-101851.26692925021</v>
      </c>
      <c r="D33" s="79" t="s">
        <v>0</v>
      </c>
      <c r="E33" s="12">
        <f>C33</f>
        <v>-101851.26692925021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15138770.340156991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687604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22.016699059570612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15.908532149546819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Solrød Vandværk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V171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8" t="s">
        <v>124</v>
      </c>
      <c r="C4" s="258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5727739.0253826957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5727739.0253826957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5727739.0253826957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-21765.408296454243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Solrød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V171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8" t="s">
        <v>123</v>
      </c>
      <c r="C4" s="258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4987142.3694007136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5705973.617086241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5727739.0253826957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Solrød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V171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8" t="s">
        <v>122</v>
      </c>
      <c r="C4" s="258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89397923.336807311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2143131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2143131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39"/>
  <sheetViews>
    <sheetView view="pageLayout" topLeftCell="A25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Solrød Vandværk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V171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9" t="s">
        <v>126</v>
      </c>
      <c r="C4" s="259"/>
      <c r="D4" s="259"/>
      <c r="E4" s="259"/>
      <c r="F4" s="259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60" t="s">
        <v>52</v>
      </c>
      <c r="G7" s="260"/>
      <c r="H7" s="26"/>
    </row>
    <row r="8" spans="1:8" s="148" customFormat="1" x14ac:dyDescent="0.25">
      <c r="A8" s="26"/>
      <c r="B8" s="29" t="s">
        <v>191</v>
      </c>
      <c r="C8" s="30" t="s">
        <v>192</v>
      </c>
      <c r="D8" s="31" t="s">
        <v>193</v>
      </c>
      <c r="E8" s="32">
        <v>107292</v>
      </c>
      <c r="F8" s="34">
        <f t="shared" ref="F8" si="0">E8/D8</f>
        <v>21458.400000000001</v>
      </c>
      <c r="G8" s="35" t="s">
        <v>0</v>
      </c>
      <c r="H8" s="26"/>
    </row>
    <row r="9" spans="1:8" s="148" customFormat="1" x14ac:dyDescent="0.25">
      <c r="A9" s="26"/>
      <c r="B9" s="29" t="s">
        <v>188</v>
      </c>
      <c r="C9" s="30" t="s">
        <v>192</v>
      </c>
      <c r="D9" s="31" t="s">
        <v>193</v>
      </c>
      <c r="E9" s="32">
        <v>364329</v>
      </c>
      <c r="F9" s="34">
        <f t="shared" ref="F9:F49" si="1">E9/D9</f>
        <v>72865.8</v>
      </c>
      <c r="G9" s="35" t="s">
        <v>0</v>
      </c>
      <c r="H9" s="26"/>
    </row>
    <row r="10" spans="1:8" s="148" customFormat="1" x14ac:dyDescent="0.25">
      <c r="A10" s="26"/>
      <c r="B10" s="227" t="s">
        <v>225</v>
      </c>
      <c r="C10" s="30" t="s">
        <v>192</v>
      </c>
      <c r="D10" s="31" t="s">
        <v>193</v>
      </c>
      <c r="E10" s="32">
        <v>65223</v>
      </c>
      <c r="F10" s="34">
        <f t="shared" si="1"/>
        <v>13044.6</v>
      </c>
      <c r="G10" s="35" t="s">
        <v>0</v>
      </c>
      <c r="H10" s="26"/>
    </row>
    <row r="11" spans="1:8" s="148" customFormat="1" x14ac:dyDescent="0.25">
      <c r="A11" s="26"/>
      <c r="B11" s="29" t="s">
        <v>185</v>
      </c>
      <c r="C11" s="30" t="s">
        <v>192</v>
      </c>
      <c r="D11" s="31" t="s">
        <v>194</v>
      </c>
      <c r="E11" s="32">
        <v>1273050</v>
      </c>
      <c r="F11" s="34">
        <f t="shared" si="1"/>
        <v>127305</v>
      </c>
      <c r="G11" s="35" t="s">
        <v>0</v>
      </c>
      <c r="H11" s="26"/>
    </row>
    <row r="12" spans="1:8" s="148" customFormat="1" x14ac:dyDescent="0.25">
      <c r="A12" s="26"/>
      <c r="B12" s="29" t="s">
        <v>195</v>
      </c>
      <c r="C12" s="30" t="s">
        <v>192</v>
      </c>
      <c r="D12" s="31" t="s">
        <v>194</v>
      </c>
      <c r="E12" s="32">
        <v>19087</v>
      </c>
      <c r="F12" s="34">
        <f t="shared" si="1"/>
        <v>1908.7</v>
      </c>
      <c r="G12" s="35" t="s">
        <v>0</v>
      </c>
      <c r="H12" s="26"/>
    </row>
    <row r="13" spans="1:8" s="148" customFormat="1" x14ac:dyDescent="0.25">
      <c r="A13" s="26"/>
      <c r="B13" s="29" t="s">
        <v>196</v>
      </c>
      <c r="C13" s="30" t="s">
        <v>192</v>
      </c>
      <c r="D13" s="31" t="s">
        <v>194</v>
      </c>
      <c r="E13" s="32">
        <v>2349</v>
      </c>
      <c r="F13" s="34">
        <f t="shared" si="1"/>
        <v>234.9</v>
      </c>
      <c r="G13" s="35" t="s">
        <v>0</v>
      </c>
      <c r="H13" s="26"/>
    </row>
    <row r="14" spans="1:8" s="148" customFormat="1" x14ac:dyDescent="0.25">
      <c r="A14" s="26"/>
      <c r="B14" s="29" t="s">
        <v>197</v>
      </c>
      <c r="C14" s="30" t="s">
        <v>192</v>
      </c>
      <c r="D14" s="31" t="s">
        <v>198</v>
      </c>
      <c r="E14" s="32">
        <v>24803</v>
      </c>
      <c r="F14" s="34">
        <f t="shared" si="1"/>
        <v>1653.5333333333333</v>
      </c>
      <c r="G14" s="35" t="s">
        <v>0</v>
      </c>
      <c r="H14" s="26"/>
    </row>
    <row r="15" spans="1:8" s="148" customFormat="1" x14ac:dyDescent="0.25">
      <c r="A15" s="26"/>
      <c r="B15" s="29" t="s">
        <v>199</v>
      </c>
      <c r="C15" s="30" t="s">
        <v>192</v>
      </c>
      <c r="D15" s="31" t="s">
        <v>200</v>
      </c>
      <c r="E15" s="32">
        <v>5059</v>
      </c>
      <c r="F15" s="34">
        <f t="shared" si="1"/>
        <v>101.18</v>
      </c>
      <c r="G15" s="35" t="s">
        <v>0</v>
      </c>
      <c r="H15" s="26"/>
    </row>
    <row r="16" spans="1:8" s="148" customFormat="1" x14ac:dyDescent="0.25">
      <c r="A16" s="26"/>
      <c r="B16" s="29" t="s">
        <v>201</v>
      </c>
      <c r="C16" s="30" t="s">
        <v>192</v>
      </c>
      <c r="D16" s="31" t="s">
        <v>200</v>
      </c>
      <c r="E16" s="32">
        <v>3902</v>
      </c>
      <c r="F16" s="34">
        <f t="shared" si="1"/>
        <v>78.040000000000006</v>
      </c>
      <c r="G16" s="35" t="s">
        <v>0</v>
      </c>
      <c r="H16" s="26"/>
    </row>
    <row r="17" spans="1:8" s="148" customFormat="1" x14ac:dyDescent="0.25">
      <c r="A17" s="26"/>
      <c r="B17" s="29" t="s">
        <v>202</v>
      </c>
      <c r="C17" s="30" t="s">
        <v>192</v>
      </c>
      <c r="D17" s="31" t="s">
        <v>200</v>
      </c>
      <c r="E17" s="32">
        <v>163950</v>
      </c>
      <c r="F17" s="34">
        <f t="shared" si="1"/>
        <v>3279</v>
      </c>
      <c r="G17" s="35" t="s">
        <v>0</v>
      </c>
      <c r="H17" s="26"/>
    </row>
    <row r="18" spans="1:8" s="148" customFormat="1" x14ac:dyDescent="0.25">
      <c r="A18" s="26"/>
      <c r="B18" s="29" t="s">
        <v>203</v>
      </c>
      <c r="C18" s="30" t="s">
        <v>192</v>
      </c>
      <c r="D18" s="31" t="s">
        <v>200</v>
      </c>
      <c r="E18" s="32">
        <v>2532</v>
      </c>
      <c r="F18" s="34">
        <f t="shared" si="1"/>
        <v>50.64</v>
      </c>
      <c r="G18" s="35" t="s">
        <v>0</v>
      </c>
      <c r="H18" s="26"/>
    </row>
    <row r="19" spans="1:8" s="148" customFormat="1" x14ac:dyDescent="0.25">
      <c r="A19" s="26"/>
      <c r="B19" s="29" t="s">
        <v>182</v>
      </c>
      <c r="C19" s="30" t="s">
        <v>192</v>
      </c>
      <c r="D19" s="31" t="s">
        <v>204</v>
      </c>
      <c r="E19" s="32">
        <v>251011</v>
      </c>
      <c r="F19" s="34">
        <f t="shared" si="1"/>
        <v>3346.8133333333335</v>
      </c>
      <c r="G19" s="35" t="s">
        <v>0</v>
      </c>
      <c r="H19" s="26"/>
    </row>
    <row r="20" spans="1:8" s="148" customFormat="1" x14ac:dyDescent="0.25">
      <c r="A20" s="26"/>
      <c r="B20" s="29" t="s">
        <v>181</v>
      </c>
      <c r="C20" s="30" t="s">
        <v>192</v>
      </c>
      <c r="D20" s="31" t="s">
        <v>204</v>
      </c>
      <c r="E20" s="32">
        <v>1491695</v>
      </c>
      <c r="F20" s="34">
        <f t="shared" si="1"/>
        <v>19889.266666666666</v>
      </c>
      <c r="G20" s="35" t="s">
        <v>0</v>
      </c>
      <c r="H20" s="26"/>
    </row>
    <row r="21" spans="1:8" s="148" customFormat="1" x14ac:dyDescent="0.25">
      <c r="A21" s="26"/>
      <c r="B21" s="29" t="s">
        <v>205</v>
      </c>
      <c r="C21" s="30" t="s">
        <v>192</v>
      </c>
      <c r="D21" s="31" t="s">
        <v>204</v>
      </c>
      <c r="E21" s="32">
        <v>526521</v>
      </c>
      <c r="F21" s="34">
        <f t="shared" si="1"/>
        <v>7020.28</v>
      </c>
      <c r="G21" s="35" t="s">
        <v>0</v>
      </c>
      <c r="H21" s="26"/>
    </row>
    <row r="22" spans="1:8" s="148" customFormat="1" x14ac:dyDescent="0.25">
      <c r="A22" s="26"/>
      <c r="B22" s="29" t="s">
        <v>206</v>
      </c>
      <c r="C22" s="30" t="s">
        <v>192</v>
      </c>
      <c r="D22" s="31" t="s">
        <v>204</v>
      </c>
      <c r="E22" s="32">
        <v>483604</v>
      </c>
      <c r="F22" s="34">
        <f t="shared" si="1"/>
        <v>6448.0533333333333</v>
      </c>
      <c r="G22" s="35" t="s">
        <v>0</v>
      </c>
      <c r="H22" s="26"/>
    </row>
    <row r="23" spans="1:8" s="148" customFormat="1" x14ac:dyDescent="0.25">
      <c r="A23" s="26"/>
      <c r="B23" s="29" t="s">
        <v>206</v>
      </c>
      <c r="C23" s="30" t="s">
        <v>192</v>
      </c>
      <c r="D23" s="31" t="s">
        <v>204</v>
      </c>
      <c r="E23" s="32">
        <v>41468</v>
      </c>
      <c r="F23" s="34">
        <f t="shared" si="1"/>
        <v>552.90666666666664</v>
      </c>
      <c r="G23" s="35" t="s">
        <v>0</v>
      </c>
      <c r="H23" s="26"/>
    </row>
    <row r="24" spans="1:8" s="148" customFormat="1" x14ac:dyDescent="0.25">
      <c r="A24" s="26"/>
      <c r="B24" s="29" t="s">
        <v>207</v>
      </c>
      <c r="C24" s="30" t="s">
        <v>192</v>
      </c>
      <c r="D24" s="31" t="s">
        <v>204</v>
      </c>
      <c r="E24" s="32">
        <v>192525</v>
      </c>
      <c r="F24" s="34">
        <f t="shared" si="1"/>
        <v>2567</v>
      </c>
      <c r="G24" s="35" t="s">
        <v>0</v>
      </c>
      <c r="H24" s="26"/>
    </row>
    <row r="25" spans="1:8" s="148" customFormat="1" x14ac:dyDescent="0.25">
      <c r="A25" s="26"/>
      <c r="B25" s="29" t="s">
        <v>206</v>
      </c>
      <c r="C25" s="30" t="s">
        <v>192</v>
      </c>
      <c r="D25" s="31" t="s">
        <v>204</v>
      </c>
      <c r="E25" s="32">
        <v>1089706</v>
      </c>
      <c r="F25" s="34">
        <f t="shared" si="1"/>
        <v>14529.413333333334</v>
      </c>
      <c r="G25" s="35" t="s">
        <v>0</v>
      </c>
      <c r="H25" s="26"/>
    </row>
    <row r="26" spans="1:8" s="148" customFormat="1" x14ac:dyDescent="0.25">
      <c r="A26" s="26"/>
      <c r="B26" s="29" t="s">
        <v>186</v>
      </c>
      <c r="C26" s="30" t="s">
        <v>192</v>
      </c>
      <c r="D26" s="31" t="s">
        <v>194</v>
      </c>
      <c r="E26" s="32">
        <v>2034</v>
      </c>
      <c r="F26" s="34">
        <f t="shared" si="1"/>
        <v>203.4</v>
      </c>
      <c r="G26" s="35" t="s">
        <v>0</v>
      </c>
      <c r="H26" s="26"/>
    </row>
    <row r="27" spans="1:8" s="148" customFormat="1" x14ac:dyDescent="0.25">
      <c r="A27" s="26"/>
      <c r="B27" s="29" t="s">
        <v>183</v>
      </c>
      <c r="C27" s="30" t="s">
        <v>192</v>
      </c>
      <c r="D27" s="31" t="s">
        <v>194</v>
      </c>
      <c r="E27" s="32">
        <v>15158</v>
      </c>
      <c r="F27" s="34">
        <f t="shared" si="1"/>
        <v>1515.8</v>
      </c>
      <c r="G27" s="35" t="s">
        <v>0</v>
      </c>
      <c r="H27" s="26"/>
    </row>
    <row r="28" spans="1:8" s="148" customFormat="1" x14ac:dyDescent="0.25">
      <c r="A28" s="26"/>
      <c r="B28" s="29" t="s">
        <v>208</v>
      </c>
      <c r="C28" s="30" t="s">
        <v>192</v>
      </c>
      <c r="D28" s="31" t="s">
        <v>198</v>
      </c>
      <c r="E28" s="32">
        <v>5111</v>
      </c>
      <c r="F28" s="34">
        <f t="shared" si="1"/>
        <v>340.73333333333335</v>
      </c>
      <c r="G28" s="35" t="s">
        <v>0</v>
      </c>
      <c r="H28" s="26"/>
    </row>
    <row r="29" spans="1:8" s="148" customFormat="1" x14ac:dyDescent="0.25">
      <c r="A29" s="26"/>
      <c r="B29" s="29" t="s">
        <v>209</v>
      </c>
      <c r="C29" s="30" t="s">
        <v>192</v>
      </c>
      <c r="D29" s="31" t="s">
        <v>210</v>
      </c>
      <c r="E29" s="32">
        <v>1567</v>
      </c>
      <c r="F29" s="34">
        <f t="shared" si="1"/>
        <v>62.68</v>
      </c>
      <c r="G29" s="35" t="s">
        <v>0</v>
      </c>
      <c r="H29" s="26"/>
    </row>
    <row r="30" spans="1:8" s="148" customFormat="1" x14ac:dyDescent="0.25">
      <c r="A30" s="26"/>
      <c r="B30" s="29" t="s">
        <v>211</v>
      </c>
      <c r="C30" s="30" t="s">
        <v>192</v>
      </c>
      <c r="D30" s="31" t="s">
        <v>210</v>
      </c>
      <c r="E30" s="32">
        <v>1545</v>
      </c>
      <c r="F30" s="34">
        <f t="shared" si="1"/>
        <v>61.8</v>
      </c>
      <c r="G30" s="35" t="s">
        <v>0</v>
      </c>
      <c r="H30" s="26"/>
    </row>
    <row r="31" spans="1:8" s="148" customFormat="1" x14ac:dyDescent="0.25">
      <c r="A31" s="26"/>
      <c r="B31" s="29" t="s">
        <v>212</v>
      </c>
      <c r="C31" s="30" t="s">
        <v>192</v>
      </c>
      <c r="D31" s="31" t="s">
        <v>210</v>
      </c>
      <c r="E31" s="32">
        <v>14086</v>
      </c>
      <c r="F31" s="34">
        <f t="shared" si="1"/>
        <v>563.44000000000005</v>
      </c>
      <c r="G31" s="35" t="s">
        <v>0</v>
      </c>
      <c r="H31" s="26"/>
    </row>
    <row r="32" spans="1:8" s="148" customFormat="1" x14ac:dyDescent="0.25">
      <c r="A32" s="26"/>
      <c r="B32" s="29" t="s">
        <v>213</v>
      </c>
      <c r="C32" s="30" t="s">
        <v>192</v>
      </c>
      <c r="D32" s="31" t="s">
        <v>210</v>
      </c>
      <c r="E32" s="32">
        <v>53183</v>
      </c>
      <c r="F32" s="34">
        <f t="shared" si="1"/>
        <v>2127.3200000000002</v>
      </c>
      <c r="G32" s="35" t="s">
        <v>0</v>
      </c>
      <c r="H32" s="26"/>
    </row>
    <row r="33" spans="1:8" s="148" customFormat="1" x14ac:dyDescent="0.25">
      <c r="A33" s="26"/>
      <c r="B33" s="29" t="s">
        <v>214</v>
      </c>
      <c r="C33" s="30" t="s">
        <v>192</v>
      </c>
      <c r="D33" s="31" t="s">
        <v>210</v>
      </c>
      <c r="E33" s="32">
        <v>5680</v>
      </c>
      <c r="F33" s="34">
        <f t="shared" si="1"/>
        <v>227.2</v>
      </c>
      <c r="G33" s="35" t="s">
        <v>0</v>
      </c>
      <c r="H33" s="26"/>
    </row>
    <row r="34" spans="1:8" s="148" customFormat="1" x14ac:dyDescent="0.25">
      <c r="A34" s="26"/>
      <c r="B34" s="29" t="s">
        <v>215</v>
      </c>
      <c r="C34" s="30" t="s">
        <v>192</v>
      </c>
      <c r="D34" s="31" t="s">
        <v>210</v>
      </c>
      <c r="E34" s="32">
        <v>293166</v>
      </c>
      <c r="F34" s="34">
        <f t="shared" si="1"/>
        <v>11726.64</v>
      </c>
      <c r="G34" s="35" t="s">
        <v>0</v>
      </c>
      <c r="H34" s="26"/>
    </row>
    <row r="35" spans="1:8" s="148" customFormat="1" x14ac:dyDescent="0.25">
      <c r="A35" s="26"/>
      <c r="B35" s="29" t="s">
        <v>216</v>
      </c>
      <c r="C35" s="30" t="s">
        <v>192</v>
      </c>
      <c r="D35" s="31" t="s">
        <v>210</v>
      </c>
      <c r="E35" s="32">
        <v>5065</v>
      </c>
      <c r="F35" s="34">
        <f t="shared" si="1"/>
        <v>202.6</v>
      </c>
      <c r="G35" s="35" t="s">
        <v>0</v>
      </c>
      <c r="H35" s="26"/>
    </row>
    <row r="36" spans="1:8" s="148" customFormat="1" x14ac:dyDescent="0.25">
      <c r="A36" s="26"/>
      <c r="B36" s="29" t="s">
        <v>217</v>
      </c>
      <c r="C36" s="30" t="s">
        <v>192</v>
      </c>
      <c r="D36" s="31" t="s">
        <v>210</v>
      </c>
      <c r="E36" s="32">
        <v>200748</v>
      </c>
      <c r="F36" s="34">
        <f t="shared" si="1"/>
        <v>8029.92</v>
      </c>
      <c r="G36" s="35" t="s">
        <v>0</v>
      </c>
      <c r="H36" s="26"/>
    </row>
    <row r="37" spans="1:8" s="148" customFormat="1" x14ac:dyDescent="0.25">
      <c r="A37" s="26"/>
      <c r="B37" s="29" t="s">
        <v>218</v>
      </c>
      <c r="C37" s="30" t="s">
        <v>192</v>
      </c>
      <c r="D37" s="31" t="s">
        <v>219</v>
      </c>
      <c r="E37" s="32">
        <v>176324</v>
      </c>
      <c r="F37" s="34">
        <f t="shared" si="1"/>
        <v>5877.4666666666662</v>
      </c>
      <c r="G37" s="35" t="s">
        <v>0</v>
      </c>
      <c r="H37" s="26"/>
    </row>
    <row r="38" spans="1:8" s="148" customFormat="1" x14ac:dyDescent="0.25">
      <c r="A38" s="26"/>
      <c r="B38" s="29" t="s">
        <v>220</v>
      </c>
      <c r="C38" s="30" t="s">
        <v>192</v>
      </c>
      <c r="D38" s="31" t="s">
        <v>200</v>
      </c>
      <c r="E38" s="32">
        <v>42355</v>
      </c>
      <c r="F38" s="34">
        <f t="shared" si="1"/>
        <v>847.1</v>
      </c>
      <c r="G38" s="35" t="s">
        <v>0</v>
      </c>
      <c r="H38" s="26"/>
    </row>
    <row r="39" spans="1:8" s="148" customFormat="1" x14ac:dyDescent="0.25">
      <c r="A39" s="26"/>
      <c r="B39" s="29" t="s">
        <v>221</v>
      </c>
      <c r="C39" s="30" t="s">
        <v>192</v>
      </c>
      <c r="D39" s="31" t="s">
        <v>204</v>
      </c>
      <c r="E39" s="32">
        <v>2454</v>
      </c>
      <c r="F39" s="34">
        <f t="shared" si="1"/>
        <v>32.72</v>
      </c>
      <c r="G39" s="35" t="s">
        <v>0</v>
      </c>
      <c r="H39" s="26"/>
    </row>
    <row r="40" spans="1:8" s="148" customFormat="1" x14ac:dyDescent="0.25">
      <c r="A40" s="26"/>
      <c r="B40" s="29" t="s">
        <v>222</v>
      </c>
      <c r="C40" s="30" t="s">
        <v>192</v>
      </c>
      <c r="D40" s="31" t="s">
        <v>204</v>
      </c>
      <c r="E40" s="32">
        <v>384570</v>
      </c>
      <c r="F40" s="34">
        <f t="shared" si="1"/>
        <v>5127.6000000000004</v>
      </c>
      <c r="G40" s="35" t="s">
        <v>0</v>
      </c>
      <c r="H40" s="26"/>
    </row>
    <row r="41" spans="1:8" s="148" customFormat="1" x14ac:dyDescent="0.25">
      <c r="A41" s="26"/>
      <c r="B41" s="29" t="s">
        <v>223</v>
      </c>
      <c r="C41" s="30" t="s">
        <v>192</v>
      </c>
      <c r="D41" s="31" t="s">
        <v>204</v>
      </c>
      <c r="E41" s="32">
        <v>668552</v>
      </c>
      <c r="F41" s="34">
        <f t="shared" si="1"/>
        <v>8914.0266666666666</v>
      </c>
      <c r="G41" s="35" t="s">
        <v>0</v>
      </c>
      <c r="H41" s="26"/>
    </row>
    <row r="42" spans="1:8" s="148" customFormat="1" x14ac:dyDescent="0.25">
      <c r="A42" s="26"/>
      <c r="B42" s="29" t="s">
        <v>205</v>
      </c>
      <c r="C42" s="30" t="s">
        <v>192</v>
      </c>
      <c r="D42" s="31" t="s">
        <v>204</v>
      </c>
      <c r="E42" s="32">
        <v>123771</v>
      </c>
      <c r="F42" s="34">
        <f t="shared" si="1"/>
        <v>1650.28</v>
      </c>
      <c r="G42" s="35" t="s">
        <v>0</v>
      </c>
      <c r="H42" s="26"/>
    </row>
    <row r="43" spans="1:8" s="148" customFormat="1" x14ac:dyDescent="0.25">
      <c r="A43" s="26"/>
      <c r="B43" s="29" t="s">
        <v>206</v>
      </c>
      <c r="C43" s="30" t="s">
        <v>192</v>
      </c>
      <c r="D43" s="31" t="s">
        <v>204</v>
      </c>
      <c r="E43" s="32">
        <v>1633063</v>
      </c>
      <c r="F43" s="34">
        <f t="shared" si="1"/>
        <v>21774.173333333332</v>
      </c>
      <c r="G43" s="35" t="s">
        <v>0</v>
      </c>
      <c r="H43" s="26"/>
    </row>
    <row r="44" spans="1:8" s="148" customFormat="1" x14ac:dyDescent="0.25">
      <c r="A44" s="26"/>
      <c r="B44" s="29" t="s">
        <v>224</v>
      </c>
      <c r="C44" s="30" t="s">
        <v>192</v>
      </c>
      <c r="D44" s="31" t="s">
        <v>210</v>
      </c>
      <c r="E44" s="32">
        <v>49578</v>
      </c>
      <c r="F44" s="34">
        <f t="shared" si="1"/>
        <v>1983.12</v>
      </c>
      <c r="G44" s="35" t="s">
        <v>0</v>
      </c>
      <c r="H44" s="26"/>
    </row>
    <row r="45" spans="1:8" s="148" customFormat="1" x14ac:dyDescent="0.25">
      <c r="A45" s="26"/>
      <c r="B45" s="29" t="s">
        <v>203</v>
      </c>
      <c r="C45" s="30" t="s">
        <v>192</v>
      </c>
      <c r="D45" s="31" t="s">
        <v>200</v>
      </c>
      <c r="E45" s="32">
        <v>60596</v>
      </c>
      <c r="F45" s="34">
        <f t="shared" si="1"/>
        <v>1211.92</v>
      </c>
      <c r="G45" s="35" t="s">
        <v>0</v>
      </c>
      <c r="H45" s="26"/>
    </row>
    <row r="46" spans="1:8" s="148" customFormat="1" x14ac:dyDescent="0.25">
      <c r="A46" s="26"/>
      <c r="B46" s="29" t="s">
        <v>206</v>
      </c>
      <c r="C46" s="30" t="s">
        <v>192</v>
      </c>
      <c r="D46" s="31" t="s">
        <v>204</v>
      </c>
      <c r="E46" s="32">
        <v>1474351</v>
      </c>
      <c r="F46" s="34">
        <f t="shared" si="1"/>
        <v>19658.013333333332</v>
      </c>
      <c r="G46" s="35" t="s">
        <v>0</v>
      </c>
      <c r="H46" s="26"/>
    </row>
    <row r="47" spans="1:8" s="148" customFormat="1" x14ac:dyDescent="0.25">
      <c r="A47" s="26"/>
      <c r="B47" s="29" t="s">
        <v>191</v>
      </c>
      <c r="C47" s="30" t="s">
        <v>192</v>
      </c>
      <c r="D47" s="31" t="s">
        <v>193</v>
      </c>
      <c r="E47" s="32">
        <v>28645</v>
      </c>
      <c r="F47" s="34">
        <f t="shared" si="1"/>
        <v>5729</v>
      </c>
      <c r="G47" s="35" t="s">
        <v>0</v>
      </c>
      <c r="H47" s="26"/>
    </row>
    <row r="48" spans="1:8" s="148" customFormat="1" x14ac:dyDescent="0.25">
      <c r="A48" s="26"/>
      <c r="B48" s="29" t="s">
        <v>208</v>
      </c>
      <c r="C48" s="30" t="s">
        <v>192</v>
      </c>
      <c r="D48" s="31" t="s">
        <v>198</v>
      </c>
      <c r="E48" s="32">
        <v>46273</v>
      </c>
      <c r="F48" s="34">
        <f t="shared" si="1"/>
        <v>3084.8666666666668</v>
      </c>
      <c r="G48" s="35" t="s">
        <v>0</v>
      </c>
      <c r="H48" s="26"/>
    </row>
    <row r="49" spans="1:8" s="148" customFormat="1" x14ac:dyDescent="0.25">
      <c r="A49" s="26"/>
      <c r="B49" s="29" t="s">
        <v>181</v>
      </c>
      <c r="C49" s="30" t="s">
        <v>192</v>
      </c>
      <c r="D49" s="31" t="s">
        <v>204</v>
      </c>
      <c r="E49" s="32">
        <v>41857</v>
      </c>
      <c r="F49" s="34">
        <f t="shared" si="1"/>
        <v>558.09333333333336</v>
      </c>
      <c r="G49" s="35" t="s">
        <v>0</v>
      </c>
      <c r="H49" s="26"/>
    </row>
    <row r="50" spans="1:8" s="148" customFormat="1" x14ac:dyDescent="0.25">
      <c r="A50" s="26"/>
      <c r="B50" s="23" t="s">
        <v>71</v>
      </c>
      <c r="C50" s="158"/>
      <c r="D50" s="158"/>
      <c r="E50" s="158"/>
      <c r="F50" s="36">
        <f>SUM(F8:F49)</f>
        <v>397843.43999999994</v>
      </c>
      <c r="G50" s="37" t="s">
        <v>0</v>
      </c>
      <c r="H50" s="26"/>
    </row>
    <row r="51" spans="1:8" s="148" customFormat="1" x14ac:dyDescent="0.25">
      <c r="A51" s="26"/>
      <c r="B51" s="107" t="s">
        <v>132</v>
      </c>
      <c r="C51" s="159"/>
      <c r="D51" s="159"/>
      <c r="E51" s="159"/>
      <c r="F51" s="66">
        <v>866225.13666666672</v>
      </c>
      <c r="G51" s="37" t="s">
        <v>0</v>
      </c>
      <c r="H51" s="26"/>
    </row>
    <row r="52" spans="1:8" s="148" customFormat="1" x14ac:dyDescent="0.25">
      <c r="A52" s="26"/>
      <c r="B52" s="39" t="s">
        <v>68</v>
      </c>
      <c r="C52" s="160"/>
      <c r="D52" s="160"/>
      <c r="E52" s="161"/>
      <c r="F52" s="38">
        <f>F50+F51</f>
        <v>1264068.5766666667</v>
      </c>
      <c r="G52" s="38" t="s">
        <v>0</v>
      </c>
      <c r="H52" s="26"/>
    </row>
    <row r="53" spans="1:8" s="148" customFormat="1" x14ac:dyDescent="0.25">
      <c r="A53" s="26"/>
      <c r="B53" s="26"/>
      <c r="C53" s="26"/>
      <c r="D53" s="26"/>
      <c r="E53" s="26"/>
      <c r="F53" s="26"/>
      <c r="G53" s="26"/>
      <c r="H53" s="26"/>
    </row>
    <row r="54" spans="1:8" s="148" customFormat="1" x14ac:dyDescent="0.25">
      <c r="A54" s="26"/>
      <c r="B54" s="26"/>
      <c r="C54" s="26"/>
      <c r="D54" s="26"/>
      <c r="E54" s="26"/>
      <c r="F54" s="26"/>
      <c r="G54" s="26"/>
      <c r="H54" s="26"/>
    </row>
    <row r="55" spans="1:8" s="148" customFormat="1" x14ac:dyDescent="0.25">
      <c r="A55" s="26"/>
      <c r="B55" s="26"/>
      <c r="C55" s="26"/>
      <c r="D55" s="26"/>
      <c r="E55" s="26"/>
      <c r="F55" s="26"/>
      <c r="G55" s="26"/>
      <c r="H55" s="26"/>
    </row>
    <row r="56" spans="1:8" s="148" customFormat="1" hidden="1" x14ac:dyDescent="0.25"/>
    <row r="57" spans="1:8" s="148" customFormat="1" hidden="1" x14ac:dyDescent="0.25"/>
    <row r="58" spans="1:8" s="148" customFormat="1" hidden="1" x14ac:dyDescent="0.25"/>
    <row r="59" spans="1:8" s="148" customFormat="1" ht="14.45" hidden="1" customHeight="1" x14ac:dyDescent="0.25"/>
    <row r="60" spans="1:8" s="148" customFormat="1" ht="14.45" hidden="1" customHeight="1" x14ac:dyDescent="0.25"/>
    <row r="61" spans="1:8" s="148" customFormat="1" ht="15" hidden="1" customHeight="1" x14ac:dyDescent="0.25"/>
    <row r="62" spans="1:8" s="148" customFormat="1" ht="15" hidden="1" customHeight="1" x14ac:dyDescent="0.25"/>
    <row r="63" spans="1:8" s="148" customFormat="1" ht="15" hidden="1" customHeight="1" x14ac:dyDescent="0.25"/>
    <row r="64" spans="1:8" s="148" customFormat="1" ht="15" hidden="1" customHeight="1" x14ac:dyDescent="0.25"/>
    <row r="65" s="148" customFormat="1" ht="15" hidden="1" customHeight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s="148" customFormat="1" hidden="1" x14ac:dyDescent="0.25"/>
    <row r="115" s="148" customFormat="1" hidden="1" x14ac:dyDescent="0.25"/>
    <row r="116" s="148" customFormat="1" hidden="1" x14ac:dyDescent="0.25"/>
    <row r="117" s="148" customFormat="1" hidden="1" x14ac:dyDescent="0.25"/>
    <row r="118" s="148" customFormat="1" hidden="1" x14ac:dyDescent="0.25"/>
    <row r="119" s="148" customFormat="1" hidden="1" x14ac:dyDescent="0.25"/>
    <row r="120" s="148" customFormat="1" hidden="1" x14ac:dyDescent="0.25"/>
    <row r="121" s="148" customFormat="1" hidden="1" x14ac:dyDescent="0.25"/>
    <row r="122" s="148" customFormat="1" hidden="1" x14ac:dyDescent="0.25"/>
    <row r="123" s="148" customFormat="1" hidden="1" x14ac:dyDescent="0.25"/>
    <row r="124" s="148" customFormat="1" hidden="1" x14ac:dyDescent="0.25"/>
    <row r="125" s="148" customFormat="1" hidden="1" x14ac:dyDescent="0.25"/>
    <row r="126" s="148" customFormat="1" hidden="1" x14ac:dyDescent="0.25"/>
    <row r="127" s="148" customFormat="1" hidden="1" x14ac:dyDescent="0.25"/>
    <row r="128" s="148" customFormat="1" hidden="1" x14ac:dyDescent="0.25"/>
    <row r="129" s="148" customFormat="1" hidden="1" x14ac:dyDescent="0.25"/>
    <row r="130" s="148" customFormat="1" hidden="1" x14ac:dyDescent="0.25"/>
    <row r="131" s="148" customFormat="1" hidden="1" x14ac:dyDescent="0.25"/>
    <row r="132" s="148" customFormat="1" hidden="1" x14ac:dyDescent="0.25"/>
    <row r="133" s="148" customFormat="1" hidden="1" x14ac:dyDescent="0.25"/>
    <row r="134" s="148" customFormat="1" hidden="1" x14ac:dyDescent="0.25"/>
    <row r="135" s="148" customFormat="1" hidden="1" x14ac:dyDescent="0.25"/>
    <row r="136" s="148" customFormat="1" hidden="1" x14ac:dyDescent="0.25"/>
    <row r="137" s="148" customFormat="1" hidden="1" x14ac:dyDescent="0.25"/>
    <row r="138" s="148" customFormat="1" hidden="1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Solrød Vandværk a.m.b.a.</v>
      </c>
      <c r="B1" s="162"/>
      <c r="C1" s="162"/>
      <c r="D1" s="162"/>
      <c r="E1" s="162"/>
    </row>
    <row r="2" spans="1:5" x14ac:dyDescent="0.25">
      <c r="A2" s="1" t="str">
        <f>'1. Forside'!A2</f>
        <v>V171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8" t="s">
        <v>121</v>
      </c>
      <c r="C4" s="258"/>
      <c r="D4" s="258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100000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292333.33333333337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investeringer'!F50</f>
        <v>397843.43999999994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403353.54666666652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3"/>
  <sheetViews>
    <sheetView view="pageLayout" topLeftCell="A4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Solrød Vandværk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V171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8" t="s">
        <v>120</v>
      </c>
      <c r="C4" s="258"/>
      <c r="D4" s="258"/>
      <c r="E4" s="258"/>
      <c r="F4" s="258"/>
      <c r="G4" s="258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60" t="s">
        <v>56</v>
      </c>
      <c r="G7" s="260"/>
      <c r="H7" s="26"/>
    </row>
    <row r="8" spans="1:8" s="148" customFormat="1" x14ac:dyDescent="0.25">
      <c r="A8" s="26"/>
      <c r="B8" s="29" t="s">
        <v>180</v>
      </c>
      <c r="C8" s="30">
        <v>2015</v>
      </c>
      <c r="D8" s="31">
        <v>10</v>
      </c>
      <c r="E8" s="32">
        <v>900000</v>
      </c>
      <c r="F8" s="45">
        <f>E8/D8</f>
        <v>90000</v>
      </c>
      <c r="G8" s="35" t="s">
        <v>0</v>
      </c>
      <c r="H8" s="26"/>
    </row>
    <row r="9" spans="1:8" s="148" customFormat="1" x14ac:dyDescent="0.25">
      <c r="A9" s="26"/>
      <c r="B9" s="29" t="s">
        <v>181</v>
      </c>
      <c r="C9" s="30">
        <v>2015</v>
      </c>
      <c r="D9" s="31">
        <v>75</v>
      </c>
      <c r="E9" s="32">
        <v>750000</v>
      </c>
      <c r="F9" s="45">
        <f t="shared" ref="F9:F21" si="0">E9/D9</f>
        <v>10000</v>
      </c>
      <c r="G9" s="35" t="s">
        <v>0</v>
      </c>
      <c r="H9" s="26"/>
    </row>
    <row r="10" spans="1:8" s="148" customFormat="1" x14ac:dyDescent="0.25">
      <c r="A10" s="26"/>
      <c r="B10" s="29" t="s">
        <v>182</v>
      </c>
      <c r="C10" s="30">
        <v>2015</v>
      </c>
      <c r="D10" s="31">
        <v>75</v>
      </c>
      <c r="E10" s="32">
        <v>300000</v>
      </c>
      <c r="F10" s="45">
        <f t="shared" si="0"/>
        <v>4000</v>
      </c>
      <c r="G10" s="35" t="s">
        <v>0</v>
      </c>
      <c r="H10" s="26"/>
    </row>
    <row r="11" spans="1:8" s="148" customFormat="1" x14ac:dyDescent="0.25">
      <c r="A11" s="26"/>
      <c r="B11" s="29" t="s">
        <v>182</v>
      </c>
      <c r="C11" s="30">
        <v>2015</v>
      </c>
      <c r="D11" s="31">
        <v>75</v>
      </c>
      <c r="E11" s="32">
        <v>4000000</v>
      </c>
      <c r="F11" s="45">
        <f t="shared" si="0"/>
        <v>53333.333333333336</v>
      </c>
      <c r="G11" s="35" t="s">
        <v>0</v>
      </c>
      <c r="H11" s="26"/>
    </row>
    <row r="12" spans="1:8" s="148" customFormat="1" x14ac:dyDescent="0.25">
      <c r="A12" s="26"/>
      <c r="B12" s="29" t="s">
        <v>182</v>
      </c>
      <c r="C12" s="30">
        <v>2015</v>
      </c>
      <c r="D12" s="31">
        <v>75</v>
      </c>
      <c r="E12" s="32">
        <v>1200000</v>
      </c>
      <c r="F12" s="45">
        <f t="shared" si="0"/>
        <v>16000</v>
      </c>
      <c r="G12" s="35" t="s">
        <v>0</v>
      </c>
      <c r="H12" s="26"/>
    </row>
    <row r="13" spans="1:8" s="148" customFormat="1" x14ac:dyDescent="0.25">
      <c r="A13" s="26"/>
      <c r="B13" s="29" t="s">
        <v>183</v>
      </c>
      <c r="C13" s="30">
        <v>2015</v>
      </c>
      <c r="D13" s="31">
        <v>10</v>
      </c>
      <c r="E13" s="32">
        <v>1200000</v>
      </c>
      <c r="F13" s="45">
        <f t="shared" si="0"/>
        <v>120000</v>
      </c>
      <c r="G13" s="35" t="s">
        <v>0</v>
      </c>
      <c r="H13" s="26"/>
    </row>
    <row r="14" spans="1:8" s="148" customFormat="1" x14ac:dyDescent="0.25">
      <c r="A14" s="26"/>
      <c r="B14" s="29" t="s">
        <v>184</v>
      </c>
      <c r="C14" s="30">
        <v>2015</v>
      </c>
      <c r="D14" s="31">
        <v>50</v>
      </c>
      <c r="E14" s="32">
        <v>2900000</v>
      </c>
      <c r="F14" s="45">
        <f t="shared" si="0"/>
        <v>58000</v>
      </c>
      <c r="G14" s="35" t="s">
        <v>0</v>
      </c>
      <c r="H14" s="26"/>
    </row>
    <row r="15" spans="1:8" s="148" customFormat="1" x14ac:dyDescent="0.25">
      <c r="A15" s="26"/>
      <c r="B15" s="29" t="s">
        <v>185</v>
      </c>
      <c r="C15" s="30">
        <v>2016</v>
      </c>
      <c r="D15" s="31">
        <v>10</v>
      </c>
      <c r="E15" s="32">
        <v>900000</v>
      </c>
      <c r="F15" s="45">
        <f t="shared" si="0"/>
        <v>90000</v>
      </c>
      <c r="G15" s="35" t="s">
        <v>0</v>
      </c>
      <c r="H15" s="26"/>
    </row>
    <row r="16" spans="1:8" s="148" customFormat="1" x14ac:dyDescent="0.25">
      <c r="A16" s="26"/>
      <c r="B16" s="29" t="s">
        <v>181</v>
      </c>
      <c r="C16" s="30">
        <v>2016</v>
      </c>
      <c r="D16" s="31">
        <v>75</v>
      </c>
      <c r="E16" s="32">
        <v>350000</v>
      </c>
      <c r="F16" s="45">
        <f t="shared" si="0"/>
        <v>4666.666666666667</v>
      </c>
      <c r="G16" s="35" t="s">
        <v>0</v>
      </c>
      <c r="H16" s="26"/>
    </row>
    <row r="17" spans="1:8" s="148" customFormat="1" x14ac:dyDescent="0.25">
      <c r="A17" s="26"/>
      <c r="B17" s="29" t="s">
        <v>182</v>
      </c>
      <c r="C17" s="30">
        <v>2016</v>
      </c>
      <c r="D17" s="31">
        <v>75</v>
      </c>
      <c r="E17" s="32">
        <v>700000</v>
      </c>
      <c r="F17" s="45">
        <f t="shared" si="0"/>
        <v>9333.3333333333339</v>
      </c>
      <c r="G17" s="35" t="s">
        <v>0</v>
      </c>
      <c r="H17" s="26"/>
    </row>
    <row r="18" spans="1:8" s="148" customFormat="1" x14ac:dyDescent="0.25">
      <c r="A18" s="26"/>
      <c r="B18" s="29" t="s">
        <v>182</v>
      </c>
      <c r="C18" s="30">
        <v>2016</v>
      </c>
      <c r="D18" s="31">
        <v>75</v>
      </c>
      <c r="E18" s="32">
        <v>2000000</v>
      </c>
      <c r="F18" s="45">
        <f t="shared" si="0"/>
        <v>26666.666666666668</v>
      </c>
      <c r="G18" s="35" t="s">
        <v>0</v>
      </c>
      <c r="H18" s="26"/>
    </row>
    <row r="19" spans="1:8" s="148" customFormat="1" x14ac:dyDescent="0.25">
      <c r="A19" s="26"/>
      <c r="B19" s="29" t="s">
        <v>186</v>
      </c>
      <c r="C19" s="30">
        <v>2016</v>
      </c>
      <c r="D19" s="31">
        <v>10</v>
      </c>
      <c r="E19" s="32">
        <v>300000</v>
      </c>
      <c r="F19" s="45">
        <f t="shared" si="0"/>
        <v>30000</v>
      </c>
      <c r="G19" s="35" t="s">
        <v>0</v>
      </c>
      <c r="H19" s="26"/>
    </row>
    <row r="20" spans="1:8" s="148" customFormat="1" x14ac:dyDescent="0.25">
      <c r="A20" s="26"/>
      <c r="B20" s="29" t="s">
        <v>187</v>
      </c>
      <c r="C20" s="30">
        <v>2016</v>
      </c>
      <c r="D20" s="31">
        <v>75</v>
      </c>
      <c r="E20" s="32">
        <v>350000</v>
      </c>
      <c r="F20" s="45">
        <f t="shared" si="0"/>
        <v>4666.666666666667</v>
      </c>
      <c r="G20" s="35" t="s">
        <v>0</v>
      </c>
      <c r="H20" s="26"/>
    </row>
    <row r="21" spans="1:8" s="148" customFormat="1" x14ac:dyDescent="0.25">
      <c r="A21" s="26"/>
      <c r="B21" s="29" t="s">
        <v>188</v>
      </c>
      <c r="C21" s="30">
        <v>2016</v>
      </c>
      <c r="D21" s="31">
        <v>5</v>
      </c>
      <c r="E21" s="32">
        <v>300000</v>
      </c>
      <c r="F21" s="45">
        <f t="shared" si="0"/>
        <v>60000</v>
      </c>
      <c r="G21" s="35" t="s">
        <v>0</v>
      </c>
      <c r="H21" s="26"/>
    </row>
    <row r="22" spans="1:8" s="148" customFormat="1" x14ac:dyDescent="0.25">
      <c r="A22" s="26"/>
      <c r="B22" s="109" t="s">
        <v>72</v>
      </c>
      <c r="C22" s="165"/>
      <c r="D22" s="166"/>
      <c r="E22" s="167"/>
      <c r="F22" s="46">
        <f>SUMIF(C8:C21,"2015",F8:F21)</f>
        <v>351333.33333333337</v>
      </c>
      <c r="G22" s="47" t="s">
        <v>0</v>
      </c>
      <c r="H22" s="26"/>
    </row>
    <row r="23" spans="1:8" s="148" customFormat="1" x14ac:dyDescent="0.25">
      <c r="A23" s="26"/>
      <c r="B23" s="107" t="s">
        <v>130</v>
      </c>
      <c r="C23" s="168"/>
      <c r="D23" s="169"/>
      <c r="E23" s="170"/>
      <c r="F23" s="46">
        <f>SUMIF(C8:C21,"2016",F8:F21)</f>
        <v>225333.33333333334</v>
      </c>
      <c r="G23" s="47" t="s">
        <v>0</v>
      </c>
      <c r="H23" s="26"/>
    </row>
    <row r="24" spans="1:8" s="148" customFormat="1" x14ac:dyDescent="0.25">
      <c r="A24" s="26"/>
      <c r="B24" s="50" t="s">
        <v>36</v>
      </c>
      <c r="C24" s="171"/>
      <c r="D24" s="172"/>
      <c r="E24" s="172"/>
      <c r="F24" s="48">
        <f>F22+F23</f>
        <v>576666.66666666674</v>
      </c>
      <c r="G24" s="49" t="s">
        <v>0</v>
      </c>
      <c r="H24" s="26"/>
    </row>
    <row r="25" spans="1:8" s="148" customFormat="1" x14ac:dyDescent="0.25">
      <c r="A25" s="26"/>
      <c r="B25" s="26"/>
      <c r="C25" s="164"/>
      <c r="D25" s="26"/>
      <c r="E25" s="26"/>
      <c r="F25" s="26"/>
      <c r="G25" s="26"/>
      <c r="H25" s="26"/>
    </row>
    <row r="26" spans="1:8" s="148" customFormat="1" x14ac:dyDescent="0.25">
      <c r="A26" s="26"/>
      <c r="B26" s="26"/>
      <c r="C26" s="164"/>
      <c r="D26" s="26"/>
      <c r="E26" s="26"/>
      <c r="F26" s="26"/>
      <c r="G26" s="26"/>
      <c r="H26" s="26"/>
    </row>
    <row r="27" spans="1:8" s="148" customFormat="1" x14ac:dyDescent="0.25">
      <c r="A27" s="26"/>
      <c r="B27" s="26"/>
      <c r="C27" s="164"/>
      <c r="D27" s="26"/>
      <c r="E27" s="26"/>
      <c r="F27" s="173"/>
      <c r="G27" s="173"/>
      <c r="H27" s="26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t="12" hidden="1" customHeight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Solrød Vandværk a.m.b.a.</v>
      </c>
      <c r="B1" s="56"/>
      <c r="C1" s="56"/>
      <c r="D1" s="176"/>
      <c r="E1" s="56"/>
    </row>
    <row r="2" spans="1:5" x14ac:dyDescent="0.25">
      <c r="A2" s="220" t="str">
        <f>'1. Forside'!A2</f>
        <v>V171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1" t="s">
        <v>119</v>
      </c>
      <c r="C4" s="261"/>
      <c r="D4" s="261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32000</v>
      </c>
      <c r="D7" s="181" t="s">
        <v>0</v>
      </c>
      <c r="E7" s="56"/>
    </row>
    <row r="8" spans="1:5" x14ac:dyDescent="0.25">
      <c r="A8" s="56"/>
      <c r="B8" s="206" t="s">
        <v>189</v>
      </c>
      <c r="C8" s="51">
        <v>1000000</v>
      </c>
      <c r="D8" s="181" t="s">
        <v>0</v>
      </c>
      <c r="E8" s="56"/>
    </row>
    <row r="9" spans="1:5" x14ac:dyDescent="0.25">
      <c r="A9" s="56"/>
      <c r="B9" s="206" t="s">
        <v>190</v>
      </c>
      <c r="C9" s="51">
        <v>50000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1082000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226</v>
      </c>
      <c r="C13" s="178"/>
      <c r="D13" s="179"/>
      <c r="E13" s="56"/>
    </row>
    <row r="14" spans="1:5" x14ac:dyDescent="0.25">
      <c r="A14" s="56"/>
      <c r="B14" s="53" t="s">
        <v>227</v>
      </c>
      <c r="C14" s="180">
        <v>4200000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4200000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2" t="s">
        <v>140</v>
      </c>
      <c r="C18" s="263"/>
      <c r="D18" s="264"/>
      <c r="E18" s="56"/>
    </row>
    <row r="19" spans="1:5" x14ac:dyDescent="0.25">
      <c r="A19" s="56"/>
      <c r="B19" s="53" t="s">
        <v>70</v>
      </c>
      <c r="C19" s="51">
        <v>20000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50000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70000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5" t="s">
        <v>141</v>
      </c>
      <c r="C24" s="266"/>
      <c r="D24" s="267"/>
      <c r="E24" s="56"/>
    </row>
    <row r="25" spans="1:5" x14ac:dyDescent="0.25">
      <c r="A25" s="56"/>
      <c r="B25" s="108" t="s">
        <v>142</v>
      </c>
      <c r="C25" s="19">
        <v>5204599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4589000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615599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2015-09-27T20:08:54Z</dcterms:modified>
</cp:coreProperties>
</file>