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2" l="1"/>
  <c r="F10" i="2"/>
  <c r="F11" i="2"/>
  <c r="F12" i="2"/>
  <c r="F13" i="2"/>
  <c r="F14" i="2"/>
  <c r="F15" i="2"/>
  <c r="F16" i="2"/>
  <c r="F17" i="2"/>
  <c r="F18" i="2"/>
  <c r="F19" i="2"/>
  <c r="F20" i="2"/>
  <c r="F9" i="7" l="1"/>
  <c r="F10" i="7"/>
  <c r="F11" i="7"/>
  <c r="F12" i="7"/>
  <c r="F13" i="7"/>
  <c r="F14" i="7"/>
  <c r="F15" i="7"/>
  <c r="F16" i="7"/>
  <c r="F17" i="7"/>
  <c r="F18" i="7"/>
  <c r="F19" i="7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5" i="3"/>
  <c r="C22" i="8" s="1"/>
  <c r="C14" i="16"/>
  <c r="C8" i="8" s="1"/>
  <c r="C12" i="8"/>
  <c r="C13" i="15"/>
  <c r="C15" i="15" s="1"/>
  <c r="C11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1" i="7" l="1"/>
  <c r="C9" i="12" l="1"/>
  <c r="C31" i="8" s="1"/>
  <c r="E31" i="8" s="1"/>
  <c r="F8" i="2" l="1"/>
  <c r="F8" i="7"/>
  <c r="F20" i="7" s="1"/>
  <c r="F21" i="2" l="1"/>
  <c r="C9" i="10" s="1"/>
  <c r="C15" i="11" l="1"/>
  <c r="C28" i="8" s="1"/>
  <c r="C14" i="4"/>
  <c r="C26" i="8" s="1"/>
  <c r="C27" i="3"/>
  <c r="C24" i="8" s="1"/>
  <c r="F22" i="7"/>
  <c r="C18" i="8" s="1"/>
  <c r="C21" i="3"/>
  <c r="C23" i="8" s="1"/>
  <c r="C10" i="3"/>
  <c r="C21" i="8" s="1"/>
  <c r="C8" i="4"/>
  <c r="C25" i="8" s="1"/>
  <c r="C10" i="10"/>
  <c r="C17" i="8" s="1"/>
  <c r="F2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<sst xmlns="http://schemas.openxmlformats.org/spreadsheetml/2006/main" count="419" uniqueCount="208">
  <si>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</si>
  <si>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</si>
  <si>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</si>
  <si>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</si>
  <si>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</si>
  <si>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</si>
  <si>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</si>
  <si>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</si>
  <si>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</si>
  <si>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</si>
  <si>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</si>
  <si>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</si>
  <si>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</si>
  <si>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</si>
  <si>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</si>
  <si>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</si>
  <si>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</si>
  <si>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</si>
  <si>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</si>
  <si>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</si>
  <si>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</si>
  <si>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</si>
  <si>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</si>
  <si>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</si>
  <si>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</si>
  <si>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</si>
  <si>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</si>
  <si>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</si>
  <si>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</si>
  <si>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</si>
  <si>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</si>
  <si>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</si>
  <si>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</si>
  <si>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</si>
  <si>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</si>
  <si>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</si>
  <si>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</si>
  <si>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</si>
  <si>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</si>
  <si>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</si>
  <si>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</si>
  <si>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</si>
  <si>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</si>
  <si>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</si>
  <si>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</si>
  <si>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</si>
  <si>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</si>
  <si>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</si>
  <si>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</si>
  <si>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</si>
  <si>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</si>
  <si>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</si>
  <si>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</si>
  <si>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</si>
  <si>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</si>
  <si>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</si>
  <si>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</si>
  <si>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</si>
  <si>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</si>
  <si>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</si>
  <si>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</si>
  <si>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</si>
  <si>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</si>
  <si>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</si>
  <si>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</si>
  <si>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</si>
  <si>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</si>
  <si>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</si>
  <si>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</si>
  <si>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</si>
  <si>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</si>
  <si>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</si>
  <si>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</si>
  <si>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</si>
  <si>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</si>
  <si>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</si>
  <si>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</si>
  <si>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</si>
  <si>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</si>
  <si>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</si>
  <si>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</si>
  <si>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</si>
  <si>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</si>
  <si>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</si>
  <si>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</si>
  <si>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</si>
  <si>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</si>
  <si>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</si>
  <si>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</si>
  <si>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</si>
  <si>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</si>
  <si>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</si>
  <si>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</si>
  <si>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</si>
  <si>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</si>
  <si>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</si>
  <si>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</si>
  <si>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</si>
  <si>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</si>
  <si>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</si>
  <si>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</si>
  <si>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</si>
  <si>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</si>
  <si>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</si>
  <si>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</si>
  <si>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</si>
  <si>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</si>
  <si>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</si>
  <si>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</si>
  <si>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</si>
  <si>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</si>
  <si>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</si>
  <si>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</si>
  <si>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</si>
  <si>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</si>
  <si>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</si>
  <si>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</si>
  <si>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</si>
  <si>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</si>
  <si>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</si>
  <si>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</si>
  <si>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</si>
  <si>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</si>
  <si>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</si>
  <si>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</si>
  <si>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</si>
  <si>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</si>
  <si>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</si>
  <si>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</si>
  <si>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</si>
  <si>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</si>
  <si>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</si>
  <si>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</si>
  <si>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</si>
  <si>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</si>
  <si>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</si>
  <si>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</si>
  <si>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</si>
  <si>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</si>
  <si>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</si>
  <si>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</si>
  <si>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</si>
  <si>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</si>
  <si>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</si>
  <si>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</si>
  <si>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</si>
  <si>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</si>
  <si>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</si>
  <si>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</si>
  <si>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</si>
  <si>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</si>
  <si>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</si>
  <si>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</si>
  <si>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</si>
  <si>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</si>
  <si>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</si>
  <si>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</si>
  <si>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</si>
  <si>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</si>
  <si>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</si>
  <si>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</si>
  <si>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</si>
  <si>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</si>
  <si>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</si>
  <si>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</si>
  <si>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</si>
  <si>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</si>
  <si>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</si>
  <si>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</si>
  <si>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</si>
  <si>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</si>
  <si>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</si>
  <si>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</si>
  <si>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</si>
  <si>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</si>
  <si>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</si>
  <si>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</si>
  <si>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</si>
  <si>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</si>
  <si>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</si>
  <si>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Afregningsmålere, elektroniske ≤ Ø 110mm (Qn 10)</t>
  </si>
  <si>
    <t>Ø 50mm &lt; Ledningsnet ≤ Ø110 mm</t>
  </si>
  <si>
    <t>Stik på ledningsnet, Konstruktioner</t>
  </si>
  <si>
    <t>Ventiler på ledningsnet ≤ Ø50 mm</t>
  </si>
  <si>
    <t>Ventiler på Ø110 mm &lt; Ledningsnet ≤ Ø 250 mm</t>
  </si>
  <si>
    <t>Ø110 mm &lt; Ledningsnet ≤ Ø 250 mm</t>
  </si>
  <si>
    <t>Ejendomsskatter</t>
  </si>
  <si>
    <t>Selskabsskatter</t>
  </si>
  <si>
    <t>2014</t>
  </si>
  <si>
    <t>75</t>
  </si>
  <si>
    <t>Pumpe inkl. stigrør og forerørsforsejlinger mv.</t>
  </si>
  <si>
    <t>15</t>
  </si>
  <si>
    <t>Elanlæg</t>
  </si>
  <si>
    <t>20</t>
  </si>
  <si>
    <t>Filteranlæg, trykfiltre, dobbelt filtrering</t>
  </si>
  <si>
    <t>25</t>
  </si>
  <si>
    <t>SRO-anlæg, vandværk</t>
  </si>
  <si>
    <t>10</t>
  </si>
  <si>
    <t>Køretøjer, små lastvogne (&lt; 3.500 kg.)</t>
  </si>
  <si>
    <t>5</t>
  </si>
  <si>
    <t>Udluftning plastslamtank</t>
  </si>
  <si>
    <t>Rentvandsbeholder  insitu støbt</t>
  </si>
  <si>
    <t>Renovering af vandsprængninger m.m.</t>
  </si>
  <si>
    <t>Tillæg for afgift for ledningsført vand i 2016</t>
  </si>
  <si>
    <t>Afgift for ledningsført vand</t>
  </si>
  <si>
    <t>Strømmen Vandværk</t>
  </si>
  <si>
    <t>V175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</si>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</sst>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3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Strømmen Vandværk</v>
      </c>
      <c r="B1" s="56"/>
      <c r="C1" s="56"/>
      <c r="D1" s="56"/>
      <c r="E1" s="56"/>
    </row>
    <row r="2" spans="1:5" x14ac:dyDescent="0.25">
      <c r="A2" s="220" t="str">
        <f>'1. Forside'!A2</f>
        <v>V175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2500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-2500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Strømmen Vandværk</v>
      </c>
      <c r="B1" s="26"/>
      <c r="C1" s="26"/>
      <c r="D1" s="26"/>
      <c r="E1" s="26"/>
    </row>
    <row r="2" spans="1:5" x14ac:dyDescent="0.25">
      <c r="A2" s="221" t="str">
        <f>'1. Forside'!A2</f>
        <v>V175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190000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2000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188000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203544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113000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90544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Strømmen Vandværk</v>
      </c>
      <c r="B1" s="26"/>
      <c r="C1" s="26"/>
      <c r="D1" s="26"/>
      <c r="E1" s="26"/>
    </row>
    <row r="2" spans="1:5" x14ac:dyDescent="0.25">
      <c r="A2" s="221" t="str">
        <f>'1. Forside'!A2</f>
        <v>V175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-50142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-50142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16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Strømmen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V175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3219651.582847381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1029083.0676491631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134419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-29905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183660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1317257.0676491631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145180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10000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155180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-50104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-799128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-950448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-60580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-7207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-1867467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-395029.93235083693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3214342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3214342</v>
      </c>
      <c r="D36" s="79" t="s">
        <v>0</v>
      </c>
      <c r="E36" s="10">
        <f>-C36</f>
        <v>-3214342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5309.5828473810107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Strømmen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V175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Strømmen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V175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1230089.1945435042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-4674.3389392653162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1225414.8556042388</v>
      </c>
      <c r="D13" s="79" t="s">
        <v>0</v>
      </c>
      <c r="E13" s="6">
        <f>C13</f>
        <v>1225414.8556042388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1029083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207</v>
      </c>
      <c r="C16" s="14">
        <f>'6. Gennemførte investeringer'!F23</f>
        <v>378913.79833333334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123166.34666666668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investeringer'!F22</f>
        <v>195940.66666666669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1727103.8116666668</v>
      </c>
      <c r="D19" s="79" t="s">
        <v>0</v>
      </c>
      <c r="E19" s="8">
        <f>C19</f>
        <v>1727103.8116666668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252000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1526386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49000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408683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-2500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188000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90544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2512113</v>
      </c>
      <c r="D29" s="79" t="s">
        <v>0</v>
      </c>
      <c r="E29" s="6">
        <f>C29</f>
        <v>2512113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5309.5828473810107</v>
      </c>
      <c r="D33" s="79" t="s">
        <v>0</v>
      </c>
      <c r="E33" s="12">
        <f>C33</f>
        <v>5309.5828473810107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5469941.2501182863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243707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22.444744098931448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16.181542795727189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Strømmen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V175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1230089.1945435042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1230089.1945435042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1230089.1945435042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-4674.3389392653162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Strømmen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V175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1158374.994501618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1225414.8556042388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1230089.1945435042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Strømmen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V175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34002793.6260041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1029083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1029083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3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Strømmen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V175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185</v>
      </c>
      <c r="C8" s="30" t="s">
        <v>188</v>
      </c>
      <c r="D8" s="31" t="s">
        <v>189</v>
      </c>
      <c r="E8" s="32">
        <v>458881</v>
      </c>
      <c r="F8" s="34">
        <f t="shared" ref="F8" si="0">E8/D8</f>
        <v>6118.413333333333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 t="s">
        <v>188</v>
      </c>
      <c r="D9" s="31" t="s">
        <v>189</v>
      </c>
      <c r="E9" s="32">
        <v>90000</v>
      </c>
      <c r="F9" s="34">
        <f t="shared" ref="F9:F20" si="1">E9/D9</f>
        <v>1200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 t="s">
        <v>188</v>
      </c>
      <c r="D10" s="31" t="s">
        <v>189</v>
      </c>
      <c r="E10" s="32">
        <v>54451</v>
      </c>
      <c r="F10" s="34">
        <f t="shared" si="1"/>
        <v>726.01333333333332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 t="s">
        <v>188</v>
      </c>
      <c r="D11" s="31" t="s">
        <v>189</v>
      </c>
      <c r="E11" s="32">
        <v>9000</v>
      </c>
      <c r="F11" s="34">
        <f t="shared" si="1"/>
        <v>120</v>
      </c>
      <c r="G11" s="35" t="s">
        <v>0</v>
      </c>
      <c r="H11" s="26"/>
    </row>
    <row r="12" spans="1:8" s="148" customFormat="1" x14ac:dyDescent="0.25">
      <c r="A12" s="26"/>
      <c r="B12" s="29" t="s">
        <v>190</v>
      </c>
      <c r="C12" s="30" t="s">
        <v>188</v>
      </c>
      <c r="D12" s="31" t="s">
        <v>191</v>
      </c>
      <c r="E12" s="32">
        <v>105429</v>
      </c>
      <c r="F12" s="34">
        <f t="shared" si="1"/>
        <v>7028.6</v>
      </c>
      <c r="G12" s="35" t="s">
        <v>0</v>
      </c>
      <c r="H12" s="26"/>
    </row>
    <row r="13" spans="1:8" s="148" customFormat="1" x14ac:dyDescent="0.25">
      <c r="A13" s="26"/>
      <c r="B13" s="29" t="s">
        <v>192</v>
      </c>
      <c r="C13" s="30" t="s">
        <v>188</v>
      </c>
      <c r="D13" s="31" t="s">
        <v>193</v>
      </c>
      <c r="E13" s="32">
        <v>120000</v>
      </c>
      <c r="F13" s="34">
        <f t="shared" si="1"/>
        <v>6000</v>
      </c>
      <c r="G13" s="35" t="s">
        <v>0</v>
      </c>
      <c r="H13" s="26"/>
    </row>
    <row r="14" spans="1:8" s="148" customFormat="1" x14ac:dyDescent="0.25">
      <c r="A14" s="26"/>
      <c r="B14" s="29" t="s">
        <v>194</v>
      </c>
      <c r="C14" s="30" t="s">
        <v>188</v>
      </c>
      <c r="D14" s="31" t="s">
        <v>195</v>
      </c>
      <c r="E14" s="32">
        <v>466622</v>
      </c>
      <c r="F14" s="34">
        <f t="shared" si="1"/>
        <v>18664.88</v>
      </c>
      <c r="G14" s="35" t="s">
        <v>0</v>
      </c>
      <c r="H14" s="26"/>
    </row>
    <row r="15" spans="1:8" s="148" customFormat="1" x14ac:dyDescent="0.25">
      <c r="A15" s="26"/>
      <c r="B15" s="29" t="s">
        <v>196</v>
      </c>
      <c r="C15" s="30" t="s">
        <v>188</v>
      </c>
      <c r="D15" s="31" t="s">
        <v>197</v>
      </c>
      <c r="E15" s="32">
        <v>176294</v>
      </c>
      <c r="F15" s="34">
        <f t="shared" si="1"/>
        <v>17629.400000000001</v>
      </c>
      <c r="G15" s="35" t="s">
        <v>0</v>
      </c>
      <c r="H15" s="26"/>
    </row>
    <row r="16" spans="1:8" s="148" customFormat="1" x14ac:dyDescent="0.25">
      <c r="A16" s="26"/>
      <c r="B16" s="29" t="s">
        <v>200</v>
      </c>
      <c r="C16" s="30" t="s">
        <v>188</v>
      </c>
      <c r="D16" s="31" t="s">
        <v>191</v>
      </c>
      <c r="E16" s="32">
        <v>25494</v>
      </c>
      <c r="F16" s="34">
        <f t="shared" si="1"/>
        <v>1699.6</v>
      </c>
      <c r="G16" s="35" t="s">
        <v>0</v>
      </c>
      <c r="H16" s="26"/>
    </row>
    <row r="17" spans="1:8" s="148" customFormat="1" x14ac:dyDescent="0.25">
      <c r="A17" s="26"/>
      <c r="B17" s="29" t="s">
        <v>198</v>
      </c>
      <c r="C17" s="30" t="s">
        <v>188</v>
      </c>
      <c r="D17" s="31" t="s">
        <v>199</v>
      </c>
      <c r="E17" s="32">
        <v>56696</v>
      </c>
      <c r="F17" s="34">
        <f t="shared" si="1"/>
        <v>11339.2</v>
      </c>
      <c r="G17" s="35" t="s">
        <v>0</v>
      </c>
      <c r="H17" s="26"/>
    </row>
    <row r="18" spans="1:8" s="148" customFormat="1" x14ac:dyDescent="0.25">
      <c r="A18" s="26"/>
      <c r="B18" s="29" t="s">
        <v>202</v>
      </c>
      <c r="C18" s="30" t="s">
        <v>188</v>
      </c>
      <c r="D18" s="31" t="s">
        <v>197</v>
      </c>
      <c r="E18" s="32">
        <v>146476</v>
      </c>
      <c r="F18" s="34">
        <f t="shared" si="1"/>
        <v>14647.6</v>
      </c>
      <c r="G18" s="35" t="s">
        <v>0</v>
      </c>
      <c r="H18" s="26"/>
    </row>
    <row r="19" spans="1:8" s="148" customFormat="1" x14ac:dyDescent="0.25">
      <c r="A19" s="26"/>
      <c r="B19" s="29" t="s">
        <v>180</v>
      </c>
      <c r="C19" s="30" t="s">
        <v>188</v>
      </c>
      <c r="D19" s="31">
        <v>10</v>
      </c>
      <c r="E19" s="32">
        <v>31647</v>
      </c>
      <c r="F19" s="34">
        <f t="shared" si="1"/>
        <v>3164.7</v>
      </c>
      <c r="G19" s="35" t="s">
        <v>0</v>
      </c>
      <c r="H19" s="26"/>
    </row>
    <row r="20" spans="1:8" s="148" customFormat="1" x14ac:dyDescent="0.25">
      <c r="A20" s="26"/>
      <c r="B20" s="29" t="s">
        <v>201</v>
      </c>
      <c r="C20" s="30" t="s">
        <v>188</v>
      </c>
      <c r="D20" s="31" t="s">
        <v>197</v>
      </c>
      <c r="E20" s="32">
        <v>8581</v>
      </c>
      <c r="F20" s="34">
        <f t="shared" si="1"/>
        <v>858.1</v>
      </c>
      <c r="G20" s="35" t="s">
        <v>0</v>
      </c>
      <c r="H20" s="26"/>
    </row>
    <row r="21" spans="1:8" s="148" customFormat="1" x14ac:dyDescent="0.25">
      <c r="A21" s="26"/>
      <c r="B21" s="23" t="s">
        <v>71</v>
      </c>
      <c r="C21" s="158"/>
      <c r="D21" s="158"/>
      <c r="E21" s="158"/>
      <c r="F21" s="36">
        <f>SUM(F8:F20)</f>
        <v>89196.506666666668</v>
      </c>
      <c r="G21" s="37" t="s">
        <v>0</v>
      </c>
      <c r="H21" s="26"/>
    </row>
    <row r="22" spans="1:8" s="148" customFormat="1" x14ac:dyDescent="0.25">
      <c r="A22" s="26"/>
      <c r="B22" s="107" t="s">
        <v>132</v>
      </c>
      <c r="C22" s="159"/>
      <c r="D22" s="159"/>
      <c r="E22" s="159"/>
      <c r="F22" s="66">
        <v>289717.29166666669</v>
      </c>
      <c r="G22" s="37" t="s">
        <v>0</v>
      </c>
      <c r="H22" s="26"/>
    </row>
    <row r="23" spans="1:8" s="148" customFormat="1" x14ac:dyDescent="0.25">
      <c r="A23" s="26"/>
      <c r="B23" s="39" t="s">
        <v>68</v>
      </c>
      <c r="C23" s="160"/>
      <c r="D23" s="160"/>
      <c r="E23" s="161"/>
      <c r="F23" s="38">
        <f>F21+F22</f>
        <v>378913.79833333334</v>
      </c>
      <c r="G23" s="38" t="s">
        <v>0</v>
      </c>
      <c r="H23" s="26"/>
    </row>
    <row r="24" spans="1:8" s="148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26"/>
      <c r="D26" s="26"/>
      <c r="E26" s="26"/>
      <c r="F26" s="26"/>
      <c r="G26" s="26"/>
      <c r="H26" s="26"/>
    </row>
    <row r="27" spans="1:8" s="148" customFormat="1" hidden="1" x14ac:dyDescent="0.25"/>
    <row r="28" spans="1:8" s="148" customFormat="1" hidden="1" x14ac:dyDescent="0.25"/>
    <row r="29" spans="1:8" s="148" customFormat="1" hidden="1" x14ac:dyDescent="0.25"/>
    <row r="30" spans="1:8" s="148" customFormat="1" ht="14.45" hidden="1" customHeight="1" x14ac:dyDescent="0.25"/>
    <row r="31" spans="1:8" s="148" customFormat="1" ht="14.4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Strømmen Vandværk</v>
      </c>
      <c r="B1" s="162"/>
      <c r="C1" s="162"/>
      <c r="D1" s="162"/>
      <c r="E1" s="162"/>
    </row>
    <row r="2" spans="1:5" x14ac:dyDescent="0.25">
      <c r="A2" s="1" t="str">
        <f>'1. Forside'!A2</f>
        <v>V175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22280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32946.666666666664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investeringer'!F21</f>
        <v>89196.506666666668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123166.34666666668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9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Strømmen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V175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180</v>
      </c>
      <c r="C8" s="30">
        <v>2015</v>
      </c>
      <c r="D8" s="31">
        <v>10</v>
      </c>
      <c r="E8" s="32">
        <v>1622740</v>
      </c>
      <c r="F8" s="45">
        <f>E8/D8</f>
        <v>162274</v>
      </c>
      <c r="G8" s="35" t="s">
        <v>0</v>
      </c>
      <c r="H8" s="26"/>
    </row>
    <row r="9" spans="1:8" s="148" customFormat="1" x14ac:dyDescent="0.25">
      <c r="A9" s="26"/>
      <c r="B9" s="29" t="s">
        <v>181</v>
      </c>
      <c r="C9" s="30">
        <v>2015</v>
      </c>
      <c r="D9" s="31">
        <v>10</v>
      </c>
      <c r="E9" s="32">
        <v>60000</v>
      </c>
      <c r="F9" s="45">
        <f t="shared" ref="F9:F19" si="0">E9/D9</f>
        <v>6000</v>
      </c>
      <c r="G9" s="35" t="s">
        <v>0</v>
      </c>
      <c r="H9" s="26"/>
    </row>
    <row r="10" spans="1:8" s="148" customFormat="1" x14ac:dyDescent="0.25">
      <c r="A10" s="26"/>
      <c r="B10" s="29" t="s">
        <v>182</v>
      </c>
      <c r="C10" s="30">
        <v>2015</v>
      </c>
      <c r="D10" s="31">
        <v>10</v>
      </c>
      <c r="E10" s="32">
        <v>40000</v>
      </c>
      <c r="F10" s="45">
        <f t="shared" si="0"/>
        <v>4000</v>
      </c>
      <c r="G10" s="35" t="s">
        <v>0</v>
      </c>
      <c r="H10" s="26"/>
    </row>
    <row r="11" spans="1:8" s="148" customFormat="1" x14ac:dyDescent="0.25">
      <c r="A11" s="26"/>
      <c r="B11" s="29" t="s">
        <v>183</v>
      </c>
      <c r="C11" s="30">
        <v>2015</v>
      </c>
      <c r="D11" s="31">
        <v>30</v>
      </c>
      <c r="E11" s="32">
        <v>30000</v>
      </c>
      <c r="F11" s="45">
        <f t="shared" si="0"/>
        <v>1000</v>
      </c>
      <c r="G11" s="35" t="s">
        <v>0</v>
      </c>
      <c r="H11" s="26"/>
    </row>
    <row r="12" spans="1:8" s="148" customFormat="1" x14ac:dyDescent="0.25">
      <c r="A12" s="26"/>
      <c r="B12" s="29" t="s">
        <v>184</v>
      </c>
      <c r="C12" s="30">
        <v>2015</v>
      </c>
      <c r="D12" s="31">
        <v>30</v>
      </c>
      <c r="E12" s="32">
        <v>25000</v>
      </c>
      <c r="F12" s="45">
        <f t="shared" si="0"/>
        <v>833.33333333333337</v>
      </c>
      <c r="G12" s="35" t="s">
        <v>0</v>
      </c>
      <c r="H12" s="26"/>
    </row>
    <row r="13" spans="1:8" s="148" customFormat="1" x14ac:dyDescent="0.25">
      <c r="A13" s="26"/>
      <c r="B13" s="29" t="s">
        <v>181</v>
      </c>
      <c r="C13" s="30">
        <v>2016</v>
      </c>
      <c r="D13" s="31">
        <v>75</v>
      </c>
      <c r="E13" s="32">
        <v>325000</v>
      </c>
      <c r="F13" s="45">
        <f t="shared" si="0"/>
        <v>4333.333333333333</v>
      </c>
      <c r="G13" s="35" t="s">
        <v>0</v>
      </c>
      <c r="H13" s="26"/>
    </row>
    <row r="14" spans="1:8" s="148" customFormat="1" x14ac:dyDescent="0.25">
      <c r="A14" s="26"/>
      <c r="B14" s="29" t="s">
        <v>182</v>
      </c>
      <c r="C14" s="30">
        <v>2016</v>
      </c>
      <c r="D14" s="31">
        <v>75</v>
      </c>
      <c r="E14" s="32">
        <v>210000</v>
      </c>
      <c r="F14" s="45">
        <f t="shared" si="0"/>
        <v>2800</v>
      </c>
      <c r="G14" s="35" t="s">
        <v>0</v>
      </c>
      <c r="H14" s="26"/>
    </row>
    <row r="15" spans="1:8" s="148" customFormat="1" x14ac:dyDescent="0.25">
      <c r="A15" s="26"/>
      <c r="B15" s="29" t="s">
        <v>183</v>
      </c>
      <c r="C15" s="30">
        <v>2016</v>
      </c>
      <c r="D15" s="31">
        <v>75</v>
      </c>
      <c r="E15" s="32">
        <v>65000</v>
      </c>
      <c r="F15" s="45">
        <f t="shared" si="0"/>
        <v>866.66666666666663</v>
      </c>
      <c r="G15" s="35" t="s">
        <v>0</v>
      </c>
      <c r="H15" s="26"/>
    </row>
    <row r="16" spans="1:8" s="148" customFormat="1" x14ac:dyDescent="0.25">
      <c r="A16" s="26"/>
      <c r="B16" s="29" t="s">
        <v>185</v>
      </c>
      <c r="C16" s="30">
        <v>2016</v>
      </c>
      <c r="D16" s="31">
        <v>10</v>
      </c>
      <c r="E16" s="32">
        <v>80000</v>
      </c>
      <c r="F16" s="45">
        <f t="shared" si="0"/>
        <v>8000</v>
      </c>
      <c r="G16" s="35" t="s">
        <v>0</v>
      </c>
      <c r="H16" s="26"/>
    </row>
    <row r="17" spans="1:8" s="148" customFormat="1" x14ac:dyDescent="0.25">
      <c r="A17" s="26"/>
      <c r="B17" s="29" t="s">
        <v>182</v>
      </c>
      <c r="C17" s="30">
        <v>2016</v>
      </c>
      <c r="D17" s="31">
        <v>10</v>
      </c>
      <c r="E17" s="32">
        <v>40000</v>
      </c>
      <c r="F17" s="45">
        <f t="shared" si="0"/>
        <v>4000</v>
      </c>
      <c r="G17" s="35" t="s">
        <v>0</v>
      </c>
      <c r="H17" s="26"/>
    </row>
    <row r="18" spans="1:8" s="148" customFormat="1" x14ac:dyDescent="0.25">
      <c r="A18" s="26"/>
      <c r="B18" s="29" t="s">
        <v>183</v>
      </c>
      <c r="C18" s="30">
        <v>2016</v>
      </c>
      <c r="D18" s="31">
        <v>30</v>
      </c>
      <c r="E18" s="32">
        <v>30000</v>
      </c>
      <c r="F18" s="45">
        <f t="shared" si="0"/>
        <v>1000</v>
      </c>
      <c r="G18" s="35" t="s">
        <v>0</v>
      </c>
      <c r="H18" s="26"/>
    </row>
    <row r="19" spans="1:8" s="148" customFormat="1" x14ac:dyDescent="0.25">
      <c r="A19" s="26"/>
      <c r="B19" s="29" t="s">
        <v>185</v>
      </c>
      <c r="C19" s="30">
        <v>2016</v>
      </c>
      <c r="D19" s="31">
        <v>30</v>
      </c>
      <c r="E19" s="32">
        <v>25000</v>
      </c>
      <c r="F19" s="45">
        <f t="shared" si="0"/>
        <v>833.33333333333337</v>
      </c>
      <c r="G19" s="35" t="s">
        <v>0</v>
      </c>
      <c r="H19" s="26"/>
    </row>
    <row r="20" spans="1:8" s="148" customFormat="1" x14ac:dyDescent="0.25">
      <c r="A20" s="26"/>
      <c r="B20" s="109" t="s">
        <v>72</v>
      </c>
      <c r="C20" s="165"/>
      <c r="D20" s="166"/>
      <c r="E20" s="167"/>
      <c r="F20" s="46">
        <f>SUMIF(C8:C19,"2015",F8:F19)</f>
        <v>174107.33333333334</v>
      </c>
      <c r="G20" s="47" t="s">
        <v>0</v>
      </c>
      <c r="H20" s="26"/>
    </row>
    <row r="21" spans="1:8" s="148" customFormat="1" x14ac:dyDescent="0.25">
      <c r="A21" s="26"/>
      <c r="B21" s="107" t="s">
        <v>130</v>
      </c>
      <c r="C21" s="168"/>
      <c r="D21" s="169"/>
      <c r="E21" s="170"/>
      <c r="F21" s="46">
        <f>SUMIF(C8:C19,"2016",F8:F19)</f>
        <v>21833.333333333332</v>
      </c>
      <c r="G21" s="47" t="s">
        <v>0</v>
      </c>
      <c r="H21" s="26"/>
    </row>
    <row r="22" spans="1:8" s="148" customFormat="1" x14ac:dyDescent="0.25">
      <c r="A22" s="26"/>
      <c r="B22" s="50" t="s">
        <v>36</v>
      </c>
      <c r="C22" s="171"/>
      <c r="D22" s="172"/>
      <c r="E22" s="172"/>
      <c r="F22" s="48">
        <f>F20+F21</f>
        <v>195940.66666666669</v>
      </c>
      <c r="G22" s="49" t="s">
        <v>0</v>
      </c>
      <c r="H22" s="26"/>
    </row>
    <row r="23" spans="1:8" s="148" customFormat="1" x14ac:dyDescent="0.25">
      <c r="A23" s="26"/>
      <c r="B23" s="26"/>
      <c r="C23" s="164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173"/>
      <c r="G25" s="173"/>
      <c r="H25" s="26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t="12" hidden="1" customHeight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Strømmen Vandværk</v>
      </c>
      <c r="B1" s="56"/>
      <c r="C1" s="56"/>
      <c r="D1" s="176"/>
      <c r="E1" s="56"/>
    </row>
    <row r="2" spans="1:5" x14ac:dyDescent="0.25">
      <c r="A2" s="220" t="str">
        <f>'1. Forside'!A2</f>
        <v>V175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34000</v>
      </c>
      <c r="D7" s="181" t="s">
        <v>0</v>
      </c>
      <c r="E7" s="56"/>
    </row>
    <row r="8" spans="1:5" x14ac:dyDescent="0.25">
      <c r="A8" s="56"/>
      <c r="B8" s="206" t="s">
        <v>186</v>
      </c>
      <c r="C8" s="51">
        <v>13000</v>
      </c>
      <c r="D8" s="181" t="s">
        <v>0</v>
      </c>
      <c r="E8" s="56"/>
    </row>
    <row r="9" spans="1:5" x14ac:dyDescent="0.25">
      <c r="A9" s="56"/>
      <c r="B9" s="206" t="s">
        <v>187</v>
      </c>
      <c r="C9" s="51">
        <v>205000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252000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203</v>
      </c>
      <c r="C13" s="178"/>
      <c r="D13" s="179"/>
      <c r="E13" s="56"/>
    </row>
    <row r="14" spans="1:5" x14ac:dyDescent="0.25">
      <c r="A14" s="56"/>
      <c r="B14" s="53" t="s">
        <v>204</v>
      </c>
      <c r="C14" s="180">
        <v>1526386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1526386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13000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36000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49000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2029183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1620500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408683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2015-09-27T20:11:45Z</dcterms:modified>
</cp:coreProperties>
</file>