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<sst xmlns="http://schemas.openxmlformats.org/spreadsheetml/2006/main" count="100" uniqueCount="69">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</sst>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1366222.6432266666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28585.927993333331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1394808.57122</v>
      </c>
      <c r="C4" s="54" t="s">
        <v>10</v>
      </c>
    </row>
    <row r="5" spans="1:3" x14ac:dyDescent="0.25">
      <c r="A5" s="44" t="s">
        <v>0</v>
      </c>
      <c r="B5" s="35">
        <f>Investeringer!E3</f>
        <v>1146862.7205151489</v>
      </c>
      <c r="C5" s="22" t="s">
        <v>10</v>
      </c>
    </row>
    <row r="6" spans="1:3" x14ac:dyDescent="0.25">
      <c r="A6" s="4" t="s">
        <v>1</v>
      </c>
      <c r="B6" s="32">
        <f>Investeringer!F3</f>
        <v>281156.30891342694</v>
      </c>
      <c r="C6" t="s">
        <v>10</v>
      </c>
    </row>
    <row r="7" spans="1:3" x14ac:dyDescent="0.25">
      <c r="A7" s="4" t="s">
        <v>2</v>
      </c>
      <c r="B7" s="32">
        <f>Investeringer!G3</f>
        <v>55000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54759.499618666661</v>
      </c>
      <c r="C8" t="s">
        <v>10</v>
      </c>
    </row>
    <row r="9" spans="1:3" s="21" customFormat="1" x14ac:dyDescent="0.25">
      <c r="A9" s="3" t="s">
        <v>45</v>
      </c>
      <c r="B9" s="45">
        <f>SUM(B5:B8)</f>
        <v>1537778.5290472426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1344065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1344065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4276652.1002672426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4314507.9127292614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1530578</v>
      </c>
      <c r="C2" s="46">
        <v>0</v>
      </c>
      <c r="D2" s="46">
        <f>B2+C2</f>
        <v>1530578</v>
      </c>
      <c r="E2" s="47">
        <f>D2</f>
        <v>1530578</v>
      </c>
      <c r="F2" s="46">
        <v>1620314.0113113492</v>
      </c>
      <c r="G2" s="46">
        <v>0</v>
      </c>
      <c r="H2" s="46">
        <f>F2-G2</f>
        <v>1620314.0113113492</v>
      </c>
      <c r="I2" s="46">
        <f>AVERAGEIF(E2:E4,"&lt;&gt;0")</f>
        <v>1366222.6432266666</v>
      </c>
      <c r="J2" s="46">
        <v>1286450.7576691925</v>
      </c>
      <c r="K2" s="36">
        <f>IF(H2&gt;I2,IF(I2&gt;J2,I2,J2),H2)</f>
        <v>1366222.6432266666</v>
      </c>
    </row>
    <row r="3" spans="1:11" s="22" customFormat="1" x14ac:dyDescent="0.25">
      <c r="A3" s="27">
        <v>2014</v>
      </c>
      <c r="B3" s="46">
        <v>1303641</v>
      </c>
      <c r="C3" s="46"/>
      <c r="D3" s="46">
        <f t="shared" ref="D3:D4" si="0">B3+C3</f>
        <v>1303641</v>
      </c>
      <c r="E3" s="47">
        <f>D3*Pristalsregulering!C7</f>
        <v>1304683.9127999998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1243740</v>
      </c>
      <c r="C4" s="46"/>
      <c r="D4" s="46">
        <f t="shared" si="0"/>
        <v>1243740</v>
      </c>
      <c r="E4" s="47">
        <f>D4*Pristalsregulering!$C$6*Pristalsregulering!$C$7</f>
        <v>1263406.0168799998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11900</v>
      </c>
      <c r="C3" s="39">
        <v>12485</v>
      </c>
      <c r="D3" s="39">
        <v>0</v>
      </c>
      <c r="E3" s="38">
        <f>B3</f>
        <v>11900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28585.927993333331</v>
      </c>
    </row>
    <row r="4" spans="1:8" x14ac:dyDescent="0.25">
      <c r="A4" s="30">
        <v>2014</v>
      </c>
      <c r="B4" s="38">
        <v>15900</v>
      </c>
      <c r="C4" s="39">
        <v>16075</v>
      </c>
      <c r="D4" s="39">
        <v>0</v>
      </c>
      <c r="E4" s="38">
        <f>B4*Pristalsregulering!$C$7</f>
        <v>15912.72</v>
      </c>
      <c r="F4" s="39">
        <f>C4*Pristalsregulering!$C$7</f>
        <v>16087.859999999999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12840</v>
      </c>
      <c r="C5" s="39">
        <v>16075</v>
      </c>
      <c r="D5" s="39">
        <v>0</v>
      </c>
      <c r="E5" s="38">
        <f>B5*Pristalsregulering!$C$7*Pristalsregulering!$C$6</f>
        <v>13043.026079999998</v>
      </c>
      <c r="F5" s="39">
        <f>C5*Pristalsregulering!$C$7*Pristalsregulering!$C$6</f>
        <v>16329.177899999997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1053425.012156673</v>
      </c>
      <c r="C3" s="35">
        <v>273686.10666666663</v>
      </c>
      <c r="D3" s="37">
        <v>55000</v>
      </c>
      <c r="E3" s="32">
        <f>B3*Pristalsregulering!C2*Pristalsregulering!C3*Pristalsregulering!C4*Pristalsregulering!C5*Pristalsregulering!C6*Pristalsregulering!C7</f>
        <v>1146862.7205151489</v>
      </c>
      <c r="F3" s="32">
        <v>281156.30891342694</v>
      </c>
      <c r="G3" s="32">
        <f>D3</f>
        <v>55000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65090</v>
      </c>
      <c r="C3" s="35">
        <v>11200</v>
      </c>
      <c r="D3" s="35">
        <v>0</v>
      </c>
      <c r="E3" s="37">
        <v>0</v>
      </c>
      <c r="F3" s="35">
        <f>B3</f>
        <v>65090</v>
      </c>
      <c r="G3" s="35">
        <f>C3</f>
        <v>11200</v>
      </c>
      <c r="H3" s="35">
        <f>D3</f>
        <v>0</v>
      </c>
      <c r="I3" s="37">
        <f>E3</f>
        <v>0</v>
      </c>
      <c r="J3" s="39">
        <f>AVERAGE(F3:F5)</f>
        <v>43559.499618666661</v>
      </c>
      <c r="K3" s="39">
        <f>G3</f>
        <v>11200</v>
      </c>
      <c r="L3" s="40">
        <f>AVERAGE(H3:H5)+AVERAGE(I3:I5)</f>
        <v>0</v>
      </c>
      <c r="M3" s="41">
        <f>SUM(J3:L3)</f>
        <v>54759.499618666661</v>
      </c>
      <c r="N3" s="22"/>
    </row>
    <row r="4" spans="1:14" x14ac:dyDescent="0.25">
      <c r="A4" s="27">
        <v>2014</v>
      </c>
      <c r="B4" s="42">
        <v>18300</v>
      </c>
      <c r="C4" s="35">
        <v>5512</v>
      </c>
      <c r="D4" s="35">
        <v>0</v>
      </c>
      <c r="E4" s="37">
        <v>0</v>
      </c>
      <c r="F4" s="35">
        <f>IF(B4="","",B4*Pristalsregulering!$C$7)</f>
        <v>18314.64</v>
      </c>
      <c r="G4" s="35">
        <f>IF(C4="","",C4*Pristalsregulering!$C$7)</f>
        <v>5516.4096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46538</v>
      </c>
      <c r="C5" s="35">
        <v>9</v>
      </c>
      <c r="D5" s="35">
        <v>0</v>
      </c>
      <c r="E5" s="37">
        <v>0</v>
      </c>
      <c r="F5" s="35">
        <f>IF(B5="","",B5*Pristalsregulering!$C$7*Pristalsregulering!$C$6)</f>
        <v>47273.858855999992</v>
      </c>
      <c r="G5" s="35">
        <f>IF(C5="","",C5*Pristalsregulering!$C$7*Pristalsregulering!$C$6)</f>
        <v>9.1423079999999981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10903</v>
      </c>
      <c r="E2" s="39">
        <v>0</v>
      </c>
      <c r="F2" s="39">
        <v>0</v>
      </c>
      <c r="G2" s="39">
        <v>1300639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1344065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2016-09-29T11:58:03Z</dcterms:modified>
</cp:coreProperties>
</file>