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C10" i="4" l="1"/>
  <c r="F9" i="2" l="1"/>
  <c r="C25" i="8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3" i="15"/>
  <c r="C15" i="15" s="1"/>
  <c r="C11" i="8" s="1"/>
  <c r="C9" i="9"/>
  <c r="C15" i="8" s="1"/>
  <c r="E29" i="19"/>
  <c r="C12" i="8"/>
  <c r="C14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5" i="7" l="1"/>
  <c r="C9" i="12" l="1"/>
  <c r="C11" i="12" s="1"/>
  <c r="C31" i="8" s="1"/>
  <c r="E31" i="8" s="1"/>
  <c r="F8" i="2" l="1"/>
  <c r="F8" i="7"/>
  <c r="F14" i="7" s="1"/>
  <c r="F10" i="2" l="1"/>
  <c r="C9" i="10" s="1"/>
  <c r="C15" i="11" l="1"/>
  <c r="C28" i="8" s="1"/>
  <c r="C16" i="4"/>
  <c r="C26" i="8" s="1"/>
  <c r="C26" i="3"/>
  <c r="C24" i="8" s="1"/>
  <c r="F16" i="7"/>
  <c r="C18" i="8" s="1"/>
  <c r="C20" i="3"/>
  <c r="C23" i="8" s="1"/>
  <c r="C9" i="3"/>
  <c r="C21" i="8" s="1"/>
  <c r="C10" i="10"/>
  <c r="C17" i="8" s="1"/>
  <c r="F1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<sst xmlns="http://schemas.openxmlformats.org/spreadsheetml/2006/main" count="363" uniqueCount="193">
  <si>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</si>
  <si>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</si>
  <si>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</si>
  <si>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</si>
  <si>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</si>
  <si>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</si>
  <si>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</si>
  <si>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</si>
  <si>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</si>
  <si>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</si>
  <si>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</si>
  <si>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</si>
  <si>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</si>
  <si>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</si>
  <si>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</si>
  <si>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</si>
  <si>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</si>
  <si>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</si>
  <si>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</si>
  <si>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</si>
  <si>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</si>
  <si>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</si>
  <si>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</si>
  <si>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</si>
  <si>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</si>
  <si>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</si>
  <si>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</si>
  <si>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</si>
  <si>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</si>
  <si>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</si>
  <si>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</si>
  <si>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</si>
  <si>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</si>
  <si>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</si>
  <si>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</si>
  <si>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</si>
  <si>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</si>
  <si>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</si>
  <si>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</si>
  <si>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</si>
  <si>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</si>
  <si>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</si>
  <si>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</si>
  <si>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</si>
  <si>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</si>
  <si>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</si>
  <si>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</si>
  <si>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</si>
  <si>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</si>
  <si>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</si>
  <si>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</si>
  <si>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</si>
  <si>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</si>
  <si>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</si>
  <si>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</si>
  <si>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</si>
  <si>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</si>
  <si>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</si>
  <si>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</si>
  <si>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</si>
  <si>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</si>
  <si>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</si>
  <si>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</si>
  <si>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</si>
  <si>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</si>
  <si>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</si>
  <si>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</si>
  <si>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</si>
  <si>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</si>
  <si>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</si>
  <si>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</si>
  <si>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</si>
  <si>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</si>
  <si>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</si>
  <si>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</si>
  <si>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</si>
  <si>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</si>
  <si>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</si>
  <si>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</si>
  <si>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</si>
  <si>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</si>
  <si>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</si>
  <si>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</si>
  <si>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</si>
  <si>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</si>
  <si>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</si>
  <si>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</si>
  <si>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</si>
  <si>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</si>
  <si>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</si>
  <si>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</si>
  <si>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</si>
  <si>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</si>
  <si>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</si>
  <si>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</si>
  <si>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</si>
  <si>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</si>
  <si>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</si>
  <si>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</si>
  <si>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</si>
  <si>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</si>
  <si>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</si>
  <si>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</si>
  <si>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</si>
  <si>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</si>
  <si>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</si>
  <si>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</si>
  <si>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</si>
  <si>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</si>
  <si>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</si>
  <si>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</si>
  <si>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</si>
  <si>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</si>
  <si>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</si>
  <si>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</si>
  <si>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</si>
  <si>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</si>
  <si>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</si>
  <si>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</si>
  <si>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</si>
  <si>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</si>
  <si>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</si>
  <si>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</si>
  <si>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</si>
  <si>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</si>
  <si>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</si>
  <si>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</si>
  <si>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</si>
  <si>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</si>
  <si>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</si>
  <si>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</si>
  <si>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</si>
  <si>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</si>
  <si>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</si>
  <si>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</si>
  <si>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</si>
  <si>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</si>
  <si>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</si>
  <si>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</si>
  <si>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</si>
  <si>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</si>
  <si>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</si>
  <si>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</si>
  <si>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</si>
  <si>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</si>
  <si>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</si>
  <si>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</si>
  <si>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</si>
  <si>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</si>
  <si>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</si>
  <si>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</si>
  <si>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</si>
  <si>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</si>
  <si>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</si>
  <si>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</si>
  <si>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</si>
  <si>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</si>
  <si>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</si>
  <si>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</si>
  <si>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</si>
  <si>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</si>
  <si>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</si>
  <si>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</si>
  <si>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</si>
  <si>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</si>
  <si>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</si>
  <si>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</si>
  <si>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</si>
  <si>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</si>
  <si>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</si>
  <si>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</si>
  <si>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</si>
  <si>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</si>
  <si>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</si>
  <si>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</si>
  <si>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</si>
  <si>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</si>
  <si>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</si>
  <si>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</si>
  <si>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</si>
  <si>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</si>
  <si>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Ledningsnet ≤ Ø50 mm</t>
  </si>
  <si>
    <t xml:space="preserve">Afregningsmålere, mekaniske </t>
  </si>
  <si>
    <t>Dokumenteret Drikkevandssikkerhed</t>
  </si>
  <si>
    <t>SMS-tjeneste</t>
  </si>
  <si>
    <t>Fjernaflæsning af målere</t>
  </si>
  <si>
    <t>Afregningsmålere, elektroniske ≤ Ø 110mm (Qn 10)</t>
  </si>
  <si>
    <t>Ventiler på ledningsnet ≤ Ø50 mm</t>
  </si>
  <si>
    <t>Ejendomsskatter</t>
  </si>
  <si>
    <t>Tarup Vandværk</t>
  </si>
  <si>
    <t>V183</t>
  </si>
  <si>
    <t>Tillæg for gennemførte investeringer i 2010-2014</t>
  </si>
  <si>
    <r>
      <t>Afgift for ledningsført vand</t>
    </r>
    <r>
      <rPr>
        <sz val="10"/>
        <color rgb="FFFF0000"/>
        <rFont val="Times New Roman"/>
        <family val="1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</si>
</sst>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9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8" fillId="2" borderId="0" xfId="0" applyFont="1" applyFill="1" applyProtection="1"/>
    <xf numFmtId="0" fontId="68" fillId="56" borderId="0" xfId="0" applyFont="1" applyFill="1" applyProtection="1"/>
    <xf numFmtId="165" fontId="68" fillId="56" borderId="0" xfId="1" applyNumberFormat="1" applyFont="1" applyFill="1" applyAlignment="1" applyProtection="1">
      <alignment wrapText="1"/>
    </xf>
    <xf numFmtId="0" fontId="68" fillId="56" borderId="0" xfId="0" applyFont="1" applyFill="1" applyAlignment="1" applyProtection="1">
      <alignment horizontal="left" wrapText="1"/>
    </xf>
    <xf numFmtId="3" fontId="68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Tarup Vandværk</v>
      </c>
      <c r="B1" s="56"/>
      <c r="C1" s="56"/>
      <c r="D1" s="56"/>
      <c r="E1" s="56"/>
    </row>
    <row r="2" spans="1:5" x14ac:dyDescent="0.25">
      <c r="A2" s="220" t="str">
        <f>'1. Forside'!A2</f>
        <v>V183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183</v>
      </c>
      <c r="C7" s="51">
        <v>15500</v>
      </c>
      <c r="D7" s="190" t="s">
        <v>0</v>
      </c>
      <c r="E7" s="56"/>
    </row>
    <row r="8" spans="1:5" x14ac:dyDescent="0.25">
      <c r="A8" s="56"/>
      <c r="B8" s="212" t="s">
        <v>184</v>
      </c>
      <c r="C8" s="51">
        <v>10300</v>
      </c>
      <c r="D8" s="190" t="s">
        <v>0</v>
      </c>
      <c r="E8" s="56"/>
    </row>
    <row r="9" spans="1:5" x14ac:dyDescent="0.25">
      <c r="A9" s="56"/>
      <c r="B9" s="212" t="s">
        <v>185</v>
      </c>
      <c r="C9" s="51">
        <v>48000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73800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31225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38000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-6775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Tarup Vandværk</v>
      </c>
      <c r="B1" s="26"/>
      <c r="C1" s="26"/>
      <c r="D1" s="26"/>
      <c r="E1" s="26"/>
    </row>
    <row r="2" spans="1:5" x14ac:dyDescent="0.25">
      <c r="A2" s="221" t="str">
        <f>'1. Forside'!A2</f>
        <v>V183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25742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-150000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175742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Tarup Vandværk</v>
      </c>
      <c r="B1" s="26"/>
      <c r="C1" s="26"/>
      <c r="D1" s="26"/>
      <c r="E1" s="26"/>
    </row>
    <row r="2" spans="1:5" x14ac:dyDescent="0.25">
      <c r="A2" s="221" t="str">
        <f>'1. Forside'!A2</f>
        <v>V183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-5784766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-2885508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-2899258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-579851.6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9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Tarup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4981940.6098512402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1515668.9707331252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85054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17529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125467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1743718.9707331252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15794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15794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-1068078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-1068078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691434.97073312523</v>
      </c>
      <c r="D27" s="79" t="s">
        <v>0</v>
      </c>
      <c r="E27" s="10">
        <f>IF(C27&lt;0,0,-C27)</f>
        <v>-691434.97073312523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284383</v>
      </c>
      <c r="D29" s="79" t="s">
        <v>0</v>
      </c>
      <c r="E29" s="10">
        <f>-C29</f>
        <v>-284383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3537774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3537774</v>
      </c>
      <c r="D36" s="79" t="s">
        <v>0</v>
      </c>
      <c r="E36" s="10">
        <f>-C36</f>
        <v>-3537774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468348.63911811449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Tarup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V183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396788</v>
      </c>
      <c r="D7" s="222" t="s">
        <v>0</v>
      </c>
      <c r="E7" s="223">
        <v>289590</v>
      </c>
      <c r="F7" s="222" t="s">
        <v>0</v>
      </c>
      <c r="G7" s="223">
        <v>284383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114710</v>
      </c>
      <c r="D9" s="222" t="s">
        <v>0</v>
      </c>
      <c r="E9" s="224">
        <v>571667</v>
      </c>
      <c r="F9" s="222" t="s">
        <v>0</v>
      </c>
      <c r="G9" s="224">
        <v>284383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282078</v>
      </c>
      <c r="D11" s="226" t="s">
        <v>0</v>
      </c>
      <c r="E11" s="55">
        <f>C11+E7-E8-E9</f>
        <v>1</v>
      </c>
      <c r="F11" s="226" t="s">
        <v>0</v>
      </c>
      <c r="G11" s="55">
        <f>E11+G7-G8-G9</f>
        <v>1</v>
      </c>
      <c r="H11" s="226" t="s">
        <v>0</v>
      </c>
      <c r="I11" s="55">
        <f>G11+I7-I8-I9</f>
        <v>1</v>
      </c>
      <c r="J11" s="226" t="s">
        <v>0</v>
      </c>
      <c r="K11" s="55">
        <f>K7-K8-K9+K10+I11</f>
        <v>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Tarup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2019990.2182458607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-7675.9628293342703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-60448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1951866.2554165265</v>
      </c>
      <c r="D13" s="79" t="s">
        <v>0</v>
      </c>
      <c r="E13" s="6">
        <f>C13</f>
        <v>1951866.2554165265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1376443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191</v>
      </c>
      <c r="C16" s="14">
        <f>'6. Gennemførte investeringer'!F12</f>
        <v>203089.56333333332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27363.793333333331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115466.66666666666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1722363.0233333332</v>
      </c>
      <c r="D19" s="79" t="s">
        <v>0</v>
      </c>
      <c r="E19" s="8">
        <f>C19</f>
        <v>1722363.0233333332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66100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1900000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42300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51544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servicemål'!C10</f>
        <v>73800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servicemål'!C16</f>
        <v>-6775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-25000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175742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2277711</v>
      </c>
      <c r="D29" s="79" t="s">
        <v>0</v>
      </c>
      <c r="E29" s="6">
        <f>C29</f>
        <v>2277711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-579851.6</v>
      </c>
      <c r="D31" s="79" t="s">
        <v>0</v>
      </c>
      <c r="E31" s="10">
        <f>C31</f>
        <v>-579851.6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468348.63911811449</v>
      </c>
      <c r="D33" s="79" t="s">
        <v>0</v>
      </c>
      <c r="E33" s="12">
        <f>C33</f>
        <v>468348.63911811449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5840437.3178679748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289134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20.199759688822397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13.628412147543958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Tarup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V183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2019990.2182458607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2019990.2182458607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2019990.2182458607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-7675.9628293342703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Tarup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1487318.7976944272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2012314.2554165265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2019990.2182458607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241792.82912402952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60448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Tarup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48799819.591175057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1376443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1376443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0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Tarup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75</v>
      </c>
      <c r="E8" s="32">
        <v>802336</v>
      </c>
      <c r="F8" s="34">
        <f t="shared" ref="F8" si="0">E8/D8</f>
        <v>10697.813333333334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8</v>
      </c>
      <c r="E9" s="32">
        <v>265742</v>
      </c>
      <c r="F9" s="34">
        <f t="shared" ref="F9" si="1">E9/D9</f>
        <v>33217.75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43915.563333333332</v>
      </c>
      <c r="G10" s="37" t="s">
        <v>0</v>
      </c>
      <c r="H10" s="26"/>
    </row>
    <row r="11" spans="1:8" s="148" customFormat="1" x14ac:dyDescent="0.25">
      <c r="A11" s="26"/>
      <c r="B11" s="107" t="s">
        <v>132</v>
      </c>
      <c r="C11" s="159"/>
      <c r="D11" s="159"/>
      <c r="E11" s="159"/>
      <c r="F11" s="66">
        <v>159174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203089.56333333332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Tarup Vandværk</v>
      </c>
      <c r="B1" s="162"/>
      <c r="C1" s="162"/>
      <c r="D1" s="162"/>
      <c r="E1" s="162"/>
    </row>
    <row r="2" spans="1:5" x14ac:dyDescent="0.25">
      <c r="A2" s="1" t="str">
        <f>'1. Forside'!A2</f>
        <v>V183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32734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27733.333333333332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investeringer'!F10</f>
        <v>43915.563333333332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27363.793333333331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Tarup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75</v>
      </c>
      <c r="E8" s="32">
        <v>200000</v>
      </c>
      <c r="F8" s="45">
        <f>E8/D8</f>
        <v>2666.6666666666665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>
        <v>2015</v>
      </c>
      <c r="D9" s="31">
        <v>10</v>
      </c>
      <c r="E9" s="32">
        <v>500000</v>
      </c>
      <c r="F9" s="45">
        <f t="shared" ref="F9:F13" si="0">E9/D9</f>
        <v>50000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>
        <v>2015</v>
      </c>
      <c r="D10" s="31">
        <v>75</v>
      </c>
      <c r="E10" s="32">
        <v>380000</v>
      </c>
      <c r="F10" s="45">
        <f t="shared" si="0"/>
        <v>5066.666666666667</v>
      </c>
      <c r="G10" s="35" t="s">
        <v>0</v>
      </c>
      <c r="H10" s="26"/>
    </row>
    <row r="11" spans="1:8" s="148" customFormat="1" x14ac:dyDescent="0.25">
      <c r="A11" s="26"/>
      <c r="B11" s="29" t="s">
        <v>181</v>
      </c>
      <c r="C11" s="30">
        <v>2016</v>
      </c>
      <c r="D11" s="31">
        <v>75</v>
      </c>
      <c r="E11" s="32">
        <v>200000</v>
      </c>
      <c r="F11" s="45">
        <f t="shared" si="0"/>
        <v>2666.6666666666665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>
        <v>2016</v>
      </c>
      <c r="D12" s="31">
        <v>10</v>
      </c>
      <c r="E12" s="32">
        <v>500000</v>
      </c>
      <c r="F12" s="45">
        <f t="shared" si="0"/>
        <v>50000</v>
      </c>
      <c r="G12" s="35" t="s">
        <v>0</v>
      </c>
      <c r="H12" s="26"/>
    </row>
    <row r="13" spans="1:8" s="148" customFormat="1" x14ac:dyDescent="0.25">
      <c r="A13" s="26"/>
      <c r="B13" s="29" t="s">
        <v>187</v>
      </c>
      <c r="C13" s="30">
        <v>2016</v>
      </c>
      <c r="D13" s="31">
        <v>75</v>
      </c>
      <c r="E13" s="32">
        <v>380000</v>
      </c>
      <c r="F13" s="45">
        <f t="shared" si="0"/>
        <v>5066.666666666667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57733.333333333328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57733.333333333328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115466.66666666666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Tarup Vandværk</v>
      </c>
      <c r="B1" s="56"/>
      <c r="C1" s="56"/>
      <c r="D1" s="176"/>
      <c r="E1" s="56"/>
    </row>
    <row r="2" spans="1:5" x14ac:dyDescent="0.25">
      <c r="A2" s="220" t="str">
        <f>'1. Forside'!A2</f>
        <v>V183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188</v>
      </c>
      <c r="C8" s="51">
        <v>33100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66100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192</v>
      </c>
      <c r="C13" s="180">
        <v>1900000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1900000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26000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16300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42300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1902544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1851000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51544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2015-09-24T15:16:42Z</dcterms:modified>
</cp:coreProperties>
</file>