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F9" i="2" l="1"/>
  <c r="F10" i="2"/>
  <c r="C9" i="12" l="1"/>
  <c r="C11" i="12" s="1"/>
  <c r="C31" i="8" s="1"/>
  <c r="E31" i="8" s="1"/>
  <c r="F8" i="2" l="1"/>
  <c r="F8" i="7"/>
  <c r="F14" i="7" s="1"/>
  <c r="F11" i="2" l="1"/>
  <c r="C9" i="10" s="1"/>
  <c r="C15" i="11" l="1"/>
  <c r="C28" i="8" s="1"/>
  <c r="C14" i="4"/>
  <c r="C26" i="8" s="1"/>
  <c r="C27" i="3"/>
  <c r="C24" i="8" s="1"/>
  <c r="F16" i="7"/>
  <c r="C18" i="8" s="1"/>
  <c r="C21" i="3"/>
  <c r="C23" i="8" s="1"/>
  <c r="C10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<sst xmlns="http://schemas.openxmlformats.org/spreadsheetml/2006/main" count="362" uniqueCount="191">
  <si>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</si>
  <si>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</si>
  <si>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</si>
  <si>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</si>
  <si>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</si>
  <si>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</si>
  <si>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</si>
  <si>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</si>
  <si>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</si>
  <si>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</si>
  <si>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</si>
  <si>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</si>
  <si>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</si>
  <si>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</si>
  <si>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</si>
  <si>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</si>
  <si>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</si>
  <si>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</si>
  <si>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</si>
  <si>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</si>
  <si>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</si>
  <si>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</si>
  <si>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</si>
  <si>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</si>
  <si>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</si>
  <si>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</si>
  <si>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</si>
  <si>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</si>
  <si>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</si>
  <si>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</si>
  <si>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</si>
  <si>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</si>
  <si>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</si>
  <si>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</si>
  <si>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</si>
  <si>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</si>
  <si>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</si>
  <si>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</si>
  <si>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</si>
  <si>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</si>
  <si>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</si>
  <si>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</si>
  <si>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</si>
  <si>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</si>
  <si>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</si>
  <si>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</si>
  <si>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</si>
  <si>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</si>
  <si>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</si>
  <si>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</si>
  <si>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</si>
  <si>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</si>
  <si>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</si>
  <si>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</si>
  <si>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</si>
  <si>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</si>
  <si>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</si>
  <si>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</si>
  <si>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</si>
  <si>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</si>
  <si>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</si>
  <si>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</si>
  <si>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</si>
  <si>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</si>
  <si>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</si>
  <si>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</si>
  <si>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</si>
  <si>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</si>
  <si>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</si>
  <si>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</si>
  <si>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</si>
  <si>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</si>
  <si>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</si>
  <si>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</si>
  <si>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</si>
  <si>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</si>
  <si>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</si>
  <si>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</si>
  <si>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</si>
  <si>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</si>
  <si>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</si>
  <si>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</si>
  <si>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</si>
  <si>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</si>
  <si>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</si>
  <si>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</si>
  <si>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</si>
  <si>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</si>
  <si>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</si>
  <si>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</si>
  <si>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</si>
  <si>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</si>
  <si>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</si>
  <si>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</si>
  <si>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</si>
  <si>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</si>
  <si>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</si>
  <si>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</si>
  <si>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</si>
  <si>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</si>
  <si>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</si>
  <si>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</si>
  <si>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</si>
  <si>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</si>
  <si>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</si>
  <si>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</si>
  <si>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</si>
  <si>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</si>
  <si>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</si>
  <si>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</si>
  <si>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</si>
  <si>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</si>
  <si>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</si>
  <si>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</si>
  <si>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</si>
  <si>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</si>
  <si>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</si>
  <si>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</si>
  <si>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</si>
  <si>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</si>
  <si>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</si>
  <si>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</si>
  <si>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</si>
  <si>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</si>
  <si>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</si>
  <si>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</si>
  <si>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</si>
  <si>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</si>
  <si>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</si>
  <si>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</si>
  <si>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</si>
  <si>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</si>
  <si>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</si>
  <si>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</si>
  <si>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</si>
  <si>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</si>
  <si>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</si>
  <si>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</si>
  <si>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</si>
  <si>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</si>
  <si>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</si>
  <si>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</si>
  <si>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</si>
  <si>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</si>
  <si>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</si>
  <si>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</si>
  <si>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</si>
  <si>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</si>
  <si>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</si>
  <si>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</si>
  <si>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</si>
  <si>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</si>
  <si>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</si>
  <si>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</si>
  <si>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</si>
  <si>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</si>
  <si>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</si>
  <si>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</si>
  <si>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</si>
  <si>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</si>
  <si>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</si>
  <si>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</si>
  <si>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</si>
  <si>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</si>
  <si>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</si>
  <si>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</si>
  <si>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</si>
  <si>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</si>
  <si>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</si>
  <si>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</si>
  <si>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</si>
  <si>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</si>
  <si>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</si>
  <si>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</si>
  <si>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</si>
  <si>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</si>
  <si>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</si>
  <si>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</si>
  <si>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</si>
  <si>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</si>
  <si>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</si>
  <si>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</si>
  <si>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Ø 50mm &lt; Ledningsnet ≤ Ø110 mm</t>
  </si>
  <si>
    <t>Udpumpningsanlæg, rentvandspumper på vandværk</t>
  </si>
  <si>
    <t>Ventiler på Ø 50mm &lt; Ledningsnet ≤ Ø110 mm</t>
  </si>
  <si>
    <t>Ejendomsskatter</t>
  </si>
  <si>
    <t>Selskabsskatter</t>
  </si>
  <si>
    <t>Tinglev Vandværk</t>
  </si>
  <si>
    <t>V185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</si>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</sst>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3" fillId="56" borderId="0" xfId="0" applyNumberFormat="1" applyFont="1" applyFill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8" t="s">
        <v>58</v>
      </c>
      <c r="E8" s="228"/>
      <c r="F8" s="228"/>
      <c r="G8" s="123"/>
      <c r="H8" s="123"/>
      <c r="I8" s="123"/>
    </row>
    <row r="9" spans="1:9" x14ac:dyDescent="0.25">
      <c r="A9" s="121"/>
      <c r="B9" s="121"/>
      <c r="C9" s="121"/>
      <c r="D9" s="239" t="s">
        <v>106</v>
      </c>
      <c r="E9" s="239"/>
      <c r="F9" s="239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9" t="s">
        <v>59</v>
      </c>
      <c r="E13" s="229"/>
      <c r="F13" s="22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0" t="s">
        <v>60</v>
      </c>
      <c r="E16" s="231"/>
      <c r="F16" s="232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3" t="s">
        <v>128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6" t="s">
        <v>44</v>
      </c>
      <c r="E19" s="237"/>
      <c r="F19" s="23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6" t="s">
        <v>61</v>
      </c>
      <c r="E20" s="237"/>
      <c r="F20" s="23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6" t="s">
        <v>87</v>
      </c>
      <c r="E21" s="237"/>
      <c r="F21" s="23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6" t="s">
        <v>62</v>
      </c>
      <c r="E22" s="237"/>
      <c r="F22" s="23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5" t="s">
        <v>42</v>
      </c>
      <c r="E23" s="256"/>
      <c r="F23" s="25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2" t="s">
        <v>63</v>
      </c>
      <c r="E24" s="253"/>
      <c r="F24" s="25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9" t="s">
        <v>43</v>
      </c>
      <c r="E25" s="250"/>
      <c r="F25" s="25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6" t="s">
        <v>64</v>
      </c>
      <c r="E26" s="247"/>
      <c r="F26" s="24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0" t="s">
        <v>137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3" t="s">
        <v>138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1"/>
      <c r="D29" s="227"/>
      <c r="E29" s="227"/>
      <c r="F29" s="227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Tinglev Vandværk</v>
      </c>
      <c r="B1" s="56"/>
      <c r="C1" s="56"/>
      <c r="D1" s="56"/>
      <c r="E1" s="56"/>
    </row>
    <row r="2" spans="1:5" x14ac:dyDescent="0.25">
      <c r="A2" s="220" t="str">
        <f>'1. Forside'!A2</f>
        <v>V185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Tinglev Vandværk</v>
      </c>
      <c r="B1" s="26"/>
      <c r="C1" s="26"/>
      <c r="D1" s="26"/>
      <c r="E1" s="26"/>
    </row>
    <row r="2" spans="1:5" x14ac:dyDescent="0.25">
      <c r="A2" s="221" t="str">
        <f>'1. Forside'!A2</f>
        <v>V185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177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113440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80000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33440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Tinglev Vandværk</v>
      </c>
      <c r="B1" s="26"/>
      <c r="C1" s="26"/>
      <c r="D1" s="26"/>
      <c r="E1" s="26"/>
    </row>
    <row r="2" spans="1:5" x14ac:dyDescent="0.25">
      <c r="A2" s="221" t="str">
        <f>'1. Forside'!A2</f>
        <v>V185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178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1077397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342418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734979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146995.79999999999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Tinglev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179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4579551.5194378719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1458260.0989448023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247521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16991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82667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1805439.0989448023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18676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65223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83899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-824277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-824277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1065061.0989448023</v>
      </c>
      <c r="D27" s="79" t="s">
        <v>0</v>
      </c>
      <c r="E27" s="10">
        <f>IF(C27&lt;0,0,-C27)</f>
        <v>-1065061.0989448023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5208444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5208444</v>
      </c>
      <c r="D36" s="79" t="s">
        <v>0</v>
      </c>
      <c r="E36" s="10">
        <f>-C36</f>
        <v>-5208444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-1693953.5795069304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Tinglev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180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Tinglev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1331438.2108650089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-5059.4652012870338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1326378.7456637218</v>
      </c>
      <c r="D13" s="79" t="s">
        <v>0</v>
      </c>
      <c r="E13" s="6">
        <f>C13</f>
        <v>1326378.7456637218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1412857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189</v>
      </c>
      <c r="C16" s="14">
        <f>'6. Gennemførte investeringer'!F13</f>
        <v>404825.82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19886.306666666649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98533.333333333328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1936102.46</v>
      </c>
      <c r="D19" s="79" t="s">
        <v>0</v>
      </c>
      <c r="E19" s="8">
        <f>C19</f>
        <v>1936102.46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91500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2416100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27000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208037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33440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2866077</v>
      </c>
      <c r="D29" s="79" t="s">
        <v>0</v>
      </c>
      <c r="E29" s="6">
        <f>C29</f>
        <v>2866077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146995.79999999999</v>
      </c>
      <c r="D31" s="79" t="s">
        <v>0</v>
      </c>
      <c r="E31" s="10">
        <f>C31</f>
        <v>146995.79999999999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-1693953.5795069304</v>
      </c>
      <c r="D33" s="79" t="s">
        <v>0</v>
      </c>
      <c r="E33" s="12">
        <f>C33</f>
        <v>-1693953.5795069304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4581600.4261567909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366751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12.492400637371926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5.9045522061474705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Tinglev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1331438.2108650089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1331438.2108650089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1331438.2108650089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-5059.4652012870338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Tinglev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1202155.5605900164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1326378.7456637218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1331438.2108650089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Tinglev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64791499.633137427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1412857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1412857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Tinglev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10</v>
      </c>
      <c r="E8" s="32">
        <v>572967</v>
      </c>
      <c r="F8" s="34">
        <f t="shared" ref="F8:F10" si="0">E8/D8</f>
        <v>57296.7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65223</v>
      </c>
      <c r="F9" s="34">
        <f t="shared" si="0"/>
        <v>869.64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25</v>
      </c>
      <c r="E10" s="32">
        <v>186087</v>
      </c>
      <c r="F10" s="34">
        <f t="shared" si="0"/>
        <v>7443.48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65609.819999999992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339216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404825.82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Tinglev Vandværk</v>
      </c>
      <c r="B1" s="162"/>
      <c r="C1" s="162"/>
      <c r="D1" s="162"/>
      <c r="E1" s="162"/>
    </row>
    <row r="2" spans="1:5" x14ac:dyDescent="0.25">
      <c r="A2" s="1" t="str">
        <f>'1. Forside'!A2</f>
        <v>V185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61333.333333333336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65609.819999999992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19886.306666666649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Tinglev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10</v>
      </c>
      <c r="E8" s="32">
        <v>400000</v>
      </c>
      <c r="F8" s="45">
        <f>E8/D8</f>
        <v>40000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75</v>
      </c>
      <c r="E9" s="32">
        <v>200000</v>
      </c>
      <c r="F9" s="45">
        <f t="shared" ref="F9:F13" si="0">E9/D9</f>
        <v>2666.6666666666665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75</v>
      </c>
      <c r="E10" s="32">
        <v>300000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2016</v>
      </c>
      <c r="D11" s="31">
        <v>10</v>
      </c>
      <c r="E11" s="32">
        <v>460000</v>
      </c>
      <c r="F11" s="45">
        <f t="shared" si="0"/>
        <v>46000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2016</v>
      </c>
      <c r="D12" s="31">
        <v>75</v>
      </c>
      <c r="E12" s="32">
        <v>140000</v>
      </c>
      <c r="F12" s="45">
        <f t="shared" si="0"/>
        <v>1866.6666666666667</v>
      </c>
      <c r="G12" s="35" t="s">
        <v>0</v>
      </c>
      <c r="H12" s="26"/>
    </row>
    <row r="13" spans="1:8" s="148" customFormat="1" x14ac:dyDescent="0.25">
      <c r="A13" s="26"/>
      <c r="B13" s="29" t="s">
        <v>182</v>
      </c>
      <c r="C13" s="30">
        <v>2016</v>
      </c>
      <c r="D13" s="31">
        <v>75</v>
      </c>
      <c r="E13" s="32">
        <v>300000</v>
      </c>
      <c r="F13" s="45">
        <f t="shared" si="0"/>
        <v>4000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46666.666666666664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51866.666666666664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98533.333333333328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Tinglev Vandværk</v>
      </c>
      <c r="B1" s="56"/>
      <c r="C1" s="56"/>
      <c r="D1" s="176"/>
      <c r="E1" s="56"/>
    </row>
    <row r="2" spans="1:5" x14ac:dyDescent="0.25">
      <c r="A2" s="220" t="str">
        <f>'1. Forside'!A2</f>
        <v>V185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185</v>
      </c>
      <c r="C8" s="51">
        <v>7500</v>
      </c>
      <c r="D8" s="181" t="s">
        <v>0</v>
      </c>
      <c r="E8" s="56"/>
    </row>
    <row r="9" spans="1:5" x14ac:dyDescent="0.25">
      <c r="A9" s="56"/>
      <c r="B9" s="206" t="s">
        <v>186</v>
      </c>
      <c r="C9" s="51">
        <v>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91500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190</v>
      </c>
      <c r="C14" s="180">
        <v>2416100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2416100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2" t="s">
        <v>140</v>
      </c>
      <c r="C18" s="263"/>
      <c r="D18" s="264"/>
      <c r="E18" s="56"/>
    </row>
    <row r="19" spans="1:5" x14ac:dyDescent="0.25">
      <c r="A19" s="56"/>
      <c r="B19" s="53" t="s">
        <v>70</v>
      </c>
      <c r="C19" s="51">
        <v>15000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5" t="s">
        <v>141</v>
      </c>
      <c r="C24" s="266"/>
      <c r="D24" s="267"/>
      <c r="E24" s="56"/>
    </row>
    <row r="25" spans="1:5" x14ac:dyDescent="0.25">
      <c r="A25" s="56"/>
      <c r="B25" s="108" t="s">
        <v>142</v>
      </c>
      <c r="C25" s="19">
        <v>2453187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2245150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208037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2015-09-17T13:41:49Z</dcterms:modified>
</cp:coreProperties>
</file>