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890" yWindow="15" windowWidth="20505" windowHeight="1155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5" i="11" l="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6" i="11"/>
  <c r="F10" i="11"/>
  <c r="F27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<sst xmlns="http://schemas.openxmlformats.org/spreadsheetml/2006/main" count="260" uniqueCount="134">
  <si>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</si>
  <si>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</si>
  <si>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</si>
  <si>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</si>
  <si>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</si>
  <si>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</si>
  <si>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</si>
  <si>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</si>
  <si>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</si>
  <si>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</si>
  <si>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</si>
  <si>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</si>
  <si>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</si>
  <si>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</si>
  <si>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</si>
  <si>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</si>
  <si>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</si>
  <si>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</si>
  <si>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</si>
  <si>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</si>
  <si>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</si>
  <si>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</si>
  <si>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</si>
  <si>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</si>
  <si>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</si>
  <si>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</si>
  <si>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</si>
  <si>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</si>
  <si>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</si>
  <si>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</si>
  <si>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</si>
  <si>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</si>
  <si>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</si>
  <si>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</si>
  <si>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</si>
  <si>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</si>
  <si>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</si>
  <si>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</si>
  <si>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</si>
  <si>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</si>
  <si>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</si>
  <si>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</si>
  <si>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</si>
  <si>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</si>
  <si>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</si>
  <si>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</si>
  <si>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</si>
  <si>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</si>
  <si>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</si>
  <si>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</si>
  <si>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</si>
  <si>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</si>
  <si>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</si>
  <si>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</si>
  <si>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</si>
  <si>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</si>
  <si>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</si>
  <si>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</si>
  <si>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</si>
  <si>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</si>
  <si>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</si>
  <si>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</si>
  <si>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</si>
  <si>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</si>
  <si>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</si>
  <si>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</si>
  <si>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</si>
  <si>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</si>
  <si>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</si>
  <si>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</si>
  <si>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</si>
  <si>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</si>
  <si>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</si>
  <si>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</si>
  <si>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</si>
  <si>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</si>
  <si>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</si>
  <si>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</si>
  <si>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</si>
  <si>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</si>
  <si>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</si>
  <si>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</si>
  <si>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</si>
  <si>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</si>
  <si>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</si>
  <si>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</si>
  <si>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</si>
  <si>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</si>
  <si>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</si>
  <si>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</si>
  <si>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</si>
  <si>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</si>
  <si>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</si>
  <si>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</si>
  <si>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</si>
  <si>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</si>
  <si>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</si>
  <si>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</si>
  <si>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</si>
  <si>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</si>
  <si>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</si>
  <si>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</si>
  <si>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</si>
  <si>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</si>
  <si>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</si>
  <si>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</si>
  <si>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</si>
  <si>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</si>
  <si>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</si>
  <si>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</si>
  <si>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</si>
  <si>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</si>
  <si>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</si>
  <si>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Boring (inkl. etablering, forerør, filter og prøvepumpning)</t>
  </si>
  <si>
    <t>Beluftningsanlæg, iltningstrappe, Kontruktioner</t>
  </si>
  <si>
    <t>Beluftningsanlæg, iltningstrappe, Mek./EL</t>
  </si>
  <si>
    <t>Skyllevandsbehandling, inkl. UV-filter mv., Mek./EL</t>
  </si>
  <si>
    <t>SRO-anlæg, vandværk</t>
  </si>
  <si>
    <t>Etageareal vandbehandlingsbygning</t>
  </si>
  <si>
    <t>Etageareal kontor og mandskabsfaciliteter</t>
  </si>
  <si>
    <t>Beholderanlæg - vandtårn</t>
  </si>
  <si>
    <t xml:space="preserve">Afregningsmålere, mekaniske </t>
  </si>
  <si>
    <t>Pumpestation (inkl. evt. hydrofor)/trykforøger, Konstruktioner</t>
  </si>
  <si>
    <t>SRO-brønd/kvarterbrønd/sektionsbrønd, Konstruktioner</t>
  </si>
  <si>
    <t>SRO-brønd/kvarterbrønd/sektionsbrønd, SRO</t>
  </si>
  <si>
    <t>Køretøjer, små lastvogne (&lt; 3.500 kg.)</t>
  </si>
  <si>
    <t>EDB</t>
  </si>
  <si>
    <t>Stik på ledningsnet, Konstruktioner</t>
  </si>
  <si>
    <t>Ø 50mm &lt; Ledningsnet ≤ Ø110 mm</t>
  </si>
  <si>
    <t>Ø110 mm &lt; Ledningsnet ≤ Ø 250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</si>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</sst>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17301223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2671626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480095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58204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200250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3410175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284082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284082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-5179966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-5179966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-1485709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131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132</v>
      </c>
      <c r="C32" s="73"/>
      <c r="D32" s="74"/>
      <c r="E32" s="37">
        <v>15453726.060000001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429624.34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15883350.4</v>
      </c>
      <c r="F35" s="16" t="s">
        <v>4</v>
      </c>
      <c r="G35" s="32">
        <f>-E35</f>
        <v>-15883350.4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1417872.5999999996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16870565.118911479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7262237.2079509711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53324.165318336796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152221.3717266742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16665019.581866467</v>
      </c>
      <c r="F13" s="17" t="s">
        <v>4</v>
      </c>
      <c r="G13" s="32">
        <f>E13</f>
        <v>16665019.581866467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273611.80999999959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18848.089999999997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42826.496666666644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335286.3966666662</v>
      </c>
      <c r="F21" s="17" t="s">
        <v>4</v>
      </c>
      <c r="G21" s="32">
        <f>E21</f>
        <v>335286.3966666662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1417872.5999999996</v>
      </c>
      <c r="F23" s="17" t="s">
        <v>4</v>
      </c>
      <c r="G23" s="32">
        <f>E23</f>
        <v>1417872.5999999996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18418178.578533135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16665019.581866467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5791773.3783136085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3611008.9956018883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7262237.2079509711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211645.74868970414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52846.161120930519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151439.60914693592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16672379.560288308</v>
      </c>
      <c r="F16" s="17" t="s">
        <v>4</v>
      </c>
      <c r="G16" s="32">
        <f>E16</f>
        <v>16672379.560288308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16672379.560288308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>
      <selection activeCell="G12" sqref="G12"/>
    </sheetView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5943631.9024709696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3664696.0084895384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7262237.2079509711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16870565.118911479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B23" sqref="B23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9608327.9109605066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0.55497861659684122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53324.165318336796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5943631.9024709696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118872.63804941939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3664696.0084895384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33348.733677254801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152221.3717266742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-346732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-346732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30</v>
      </c>
      <c r="E10" s="37">
        <v>136971</v>
      </c>
      <c r="F10" s="20">
        <f>E10/D10</f>
        <v>4565.7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50</v>
      </c>
      <c r="E11" s="37">
        <v>160000</v>
      </c>
      <c r="F11" s="20">
        <f t="shared" ref="F11:F26" si="0">E11/D11</f>
        <v>3200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25</v>
      </c>
      <c r="E12" s="37">
        <v>35000</v>
      </c>
      <c r="F12" s="20">
        <f t="shared" si="0"/>
        <v>1400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25</v>
      </c>
      <c r="E13" s="37">
        <v>525597</v>
      </c>
      <c r="F13" s="20">
        <f t="shared" si="0"/>
        <v>21023.88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10</v>
      </c>
      <c r="E14" s="37">
        <v>39482</v>
      </c>
      <c r="F14" s="20">
        <f t="shared" si="0"/>
        <v>3948.2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173280</v>
      </c>
      <c r="F15" s="20">
        <f t="shared" si="0"/>
        <v>2310.4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126227</v>
      </c>
      <c r="F16" s="20">
        <f t="shared" si="0"/>
        <v>1683.0266666666666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50</v>
      </c>
      <c r="E17" s="37">
        <v>17041</v>
      </c>
      <c r="F17" s="20">
        <f t="shared" si="0"/>
        <v>340.82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8</v>
      </c>
      <c r="E18" s="37">
        <v>183235</v>
      </c>
      <c r="F18" s="20">
        <f t="shared" si="0"/>
        <v>22904.375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50</v>
      </c>
      <c r="E19" s="37">
        <v>361200</v>
      </c>
      <c r="F19" s="20">
        <f t="shared" si="0"/>
        <v>7224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50</v>
      </c>
      <c r="E20" s="37">
        <v>198697</v>
      </c>
      <c r="F20" s="20">
        <f t="shared" si="0"/>
        <v>3973.94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10</v>
      </c>
      <c r="E21" s="37">
        <v>11231</v>
      </c>
      <c r="F21" s="20">
        <f t="shared" si="0"/>
        <v>1123.0999999999999</v>
      </c>
      <c r="G21" s="10" t="s">
        <v>4</v>
      </c>
      <c r="H21" s="1"/>
    </row>
    <row r="22" spans="1:8" x14ac:dyDescent="0.25">
      <c r="A22" s="1"/>
      <c r="B22" s="41" t="s">
        <v>125</v>
      </c>
      <c r="C22" s="39">
        <v>2015</v>
      </c>
      <c r="D22" s="39">
        <v>5</v>
      </c>
      <c r="E22" s="37">
        <v>87689</v>
      </c>
      <c r="F22" s="20">
        <f t="shared" si="0"/>
        <v>17537.8</v>
      </c>
      <c r="G22" s="10" t="s">
        <v>4</v>
      </c>
      <c r="H22" s="1"/>
    </row>
    <row r="23" spans="1:8" x14ac:dyDescent="0.25">
      <c r="A23" s="1"/>
      <c r="B23" s="41" t="s">
        <v>126</v>
      </c>
      <c r="C23" s="39">
        <v>2015</v>
      </c>
      <c r="D23" s="39">
        <v>5</v>
      </c>
      <c r="E23" s="37">
        <v>106323</v>
      </c>
      <c r="F23" s="20">
        <f t="shared" si="0"/>
        <v>21264.6</v>
      </c>
      <c r="G23" s="10" t="s">
        <v>4</v>
      </c>
      <c r="H23" s="1"/>
    </row>
    <row r="24" spans="1:8" x14ac:dyDescent="0.25">
      <c r="A24" s="1"/>
      <c r="B24" s="41" t="s">
        <v>127</v>
      </c>
      <c r="C24" s="39">
        <v>2015</v>
      </c>
      <c r="D24" s="39">
        <v>75</v>
      </c>
      <c r="E24" s="37">
        <v>709360</v>
      </c>
      <c r="F24" s="20">
        <f t="shared" si="0"/>
        <v>9458.1333333333332</v>
      </c>
      <c r="G24" s="10" t="s">
        <v>4</v>
      </c>
      <c r="H24" s="1"/>
    </row>
    <row r="25" spans="1:8" x14ac:dyDescent="0.25">
      <c r="A25" s="1"/>
      <c r="B25" s="41" t="s">
        <v>128</v>
      </c>
      <c r="C25" s="39">
        <v>2015</v>
      </c>
      <c r="D25" s="39">
        <v>75</v>
      </c>
      <c r="E25" s="37">
        <v>826398</v>
      </c>
      <c r="F25" s="20">
        <f t="shared" si="0"/>
        <v>11018.64</v>
      </c>
      <c r="G25" s="10" t="s">
        <v>4</v>
      </c>
      <c r="H25" s="1"/>
    </row>
    <row r="26" spans="1:8" x14ac:dyDescent="0.25">
      <c r="A26" s="1"/>
      <c r="B26" s="41" t="s">
        <v>129</v>
      </c>
      <c r="C26" s="39">
        <v>2015</v>
      </c>
      <c r="D26" s="39">
        <v>75</v>
      </c>
      <c r="E26" s="37">
        <v>1482235</v>
      </c>
      <c r="F26" s="20">
        <f t="shared" si="0"/>
        <v>19763.133333333335</v>
      </c>
      <c r="G26" s="10" t="s">
        <v>4</v>
      </c>
      <c r="H26" s="1"/>
    </row>
    <row r="27" spans="1:8" x14ac:dyDescent="0.25">
      <c r="A27" s="1"/>
      <c r="B27" s="69" t="s">
        <v>130</v>
      </c>
      <c r="C27" s="70"/>
      <c r="D27" s="70"/>
      <c r="E27" s="71"/>
      <c r="F27" s="33">
        <f>SUM(F10:F26)</f>
        <v>152739.74833333332</v>
      </c>
      <c r="G27" s="18" t="s">
        <v>4</v>
      </c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</sheetData>
  <sheetProtection password="C6BD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7972611.8099999996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7699000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273611.80999999959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-38151.910000000003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-57000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18848.089999999997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83583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179070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2015'!F27</f>
        <v>152739.74833333332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42826.496666666644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2016-12-15T09:58:13Z</dcterms:modified>
</cp:coreProperties>
</file>