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s="1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<sst xmlns="http://schemas.openxmlformats.org/spreadsheetml/2006/main" count="109" uniqueCount="74">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</sst>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164" fontId="3" fillId="0" borderId="30" xfId="0" applyNumberFormat="1" applyFont="1" applyFill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1509228.6649217103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84000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33380.347226666665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1626609.012148377</v>
      </c>
      <c r="C5" s="62" t="s">
        <v>11</v>
      </c>
    </row>
    <row r="6" spans="1:3" x14ac:dyDescent="0.25">
      <c r="A6" s="47" t="s">
        <v>0</v>
      </c>
      <c r="B6" s="38">
        <f>Investeringer!E3</f>
        <v>963639.73439183284</v>
      </c>
      <c r="C6" s="23" t="s">
        <v>11</v>
      </c>
    </row>
    <row r="7" spans="1:3" x14ac:dyDescent="0.25">
      <c r="A7" s="4" t="s">
        <v>1</v>
      </c>
      <c r="B7" s="35">
        <f>Investeringer!F3</f>
        <v>326475.71417428099</v>
      </c>
      <c r="C7" t="s">
        <v>11</v>
      </c>
    </row>
    <row r="8" spans="1:3" x14ac:dyDescent="0.25">
      <c r="A8" s="4" t="s">
        <v>2</v>
      </c>
      <c r="B8" s="35">
        <f>Investeringer!G3</f>
        <v>24879.999999999996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114722.33333333333</v>
      </c>
      <c r="C9" t="s">
        <v>11</v>
      </c>
    </row>
    <row r="10" spans="1:3" s="22" customFormat="1" x14ac:dyDescent="0.25">
      <c r="A10" s="3" t="s">
        <v>47</v>
      </c>
      <c r="B10" s="48">
        <f>SUM(B6:B9)</f>
        <v>1429717.7818994471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1398714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1398714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4455040.7940478241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4494475.6568461293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1575723</v>
      </c>
      <c r="C2" s="49">
        <v>39025</v>
      </c>
      <c r="D2" s="49">
        <f>B2+C2</f>
        <v>1614748</v>
      </c>
      <c r="E2" s="50">
        <f>D2</f>
        <v>1614748</v>
      </c>
      <c r="F2" s="49">
        <v>1509228.6649217103</v>
      </c>
      <c r="G2" s="49">
        <v>0</v>
      </c>
      <c r="H2" s="49">
        <f>F2-G2</f>
        <v>1509228.6649217103</v>
      </c>
      <c r="I2" s="49">
        <f>AVERAGEIF(E2:E4,"&lt;&gt;0")</f>
        <v>1837627.9819813331</v>
      </c>
      <c r="J2" s="49">
        <v>875518.45711255458</v>
      </c>
      <c r="K2" s="39">
        <f>IF(H2&gt;I2,IF(I2&gt;J2,I2,J2),H2)</f>
        <v>1509228.6649217103</v>
      </c>
    </row>
    <row r="3" spans="1:11" s="23" customFormat="1" x14ac:dyDescent="0.25">
      <c r="A3" s="28">
        <v>2014</v>
      </c>
      <c r="B3" s="49">
        <v>2052732</v>
      </c>
      <c r="C3" s="49"/>
      <c r="D3" s="49">
        <f t="shared" ref="D3:D4" si="0">B3+C3</f>
        <v>2052732</v>
      </c>
      <c r="E3" s="50">
        <f>D3*Pristalsregulering!C7</f>
        <v>2054374.1855999997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1815062</v>
      </c>
      <c r="C4" s="49"/>
      <c r="D4" s="49">
        <f t="shared" si="0"/>
        <v>1815062</v>
      </c>
      <c r="E4" s="50">
        <f>D4*Pristalsregulering!$C$6*Pristalsregulering!$C$7</f>
        <v>1843761.7603439998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116" max="116" width="9.140625" hidden="1"/>
    <col min="118" max="118" width="9.140625" hidden="1"/>
    <col min="228" max="228" width="9.140625" hidden="1"/>
    <col min="230" max="230" width="9.140625" hidden="1"/>
    <col min="340" max="340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>
        <v>84000</v>
      </c>
      <c r="C3" s="45">
        <f>B3</f>
        <v>84000</v>
      </c>
      <c r="D3" s="83">
        <f>IF(C4=0,0,AVERAGEIF(C4:C6,"&lt;&gt;0"))+C3</f>
        <v>84000</v>
      </c>
      <c r="E3" s="57">
        <f>SUM(D3:D3)</f>
        <v>84000</v>
      </c>
    </row>
    <row r="4" spans="1:5" x14ac:dyDescent="0.25">
      <c r="A4" s="28">
        <v>2015</v>
      </c>
      <c r="B4" s="35"/>
      <c r="C4" s="45">
        <f>B4</f>
        <v>0</v>
      </c>
      <c r="D4" s="83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17424</v>
      </c>
      <c r="C3" s="42">
        <v>13985</v>
      </c>
      <c r="D3" s="42">
        <v>0</v>
      </c>
      <c r="E3" s="41">
        <f>B3</f>
        <v>17424</v>
      </c>
      <c r="F3" s="42">
        <f t="shared" ref="F3:G3" si="0">C3</f>
        <v>13985</v>
      </c>
      <c r="G3" s="43">
        <f t="shared" si="0"/>
        <v>0</v>
      </c>
      <c r="H3" s="44">
        <f>IF(E3=0,0,AVERAGEIF(E3:E5,"&lt;&gt;0"))+IF(F3=0,0,AVERAGEIF(F3:F5,"&lt;&gt;0"))+IF(G3=0,0,AVERAGEIF(G3:G5,"&lt;&gt;0"))</f>
        <v>33380.347226666665</v>
      </c>
    </row>
    <row r="4" spans="1:8" x14ac:dyDescent="0.25">
      <c r="A4" s="31">
        <v>2014</v>
      </c>
      <c r="B4" s="41">
        <v>23124</v>
      </c>
      <c r="C4" s="42">
        <v>16382</v>
      </c>
      <c r="D4" s="42">
        <v>0</v>
      </c>
      <c r="E4" s="41">
        <f>B4*Pristalsregulering!$C$7</f>
        <v>23142.499199999998</v>
      </c>
      <c r="F4" s="42">
        <f>C4*Pristalsregulering!$C$7</f>
        <v>16395.105599999999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11250</v>
      </c>
      <c r="C5" s="42">
        <v>17490</v>
      </c>
      <c r="D5" s="42">
        <v>0</v>
      </c>
      <c r="E5" s="41">
        <f>B5*Pristalsregulering!$C$7*Pristalsregulering!$C$6</f>
        <v>11427.884999999997</v>
      </c>
      <c r="F5" s="42">
        <f>C5*Pristalsregulering!$C$7*Pristalsregulering!$C$6</f>
        <v>17766.551879999995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885129.65044359944</v>
      </c>
      <c r="C3" s="38">
        <v>316975.34000000003</v>
      </c>
      <c r="D3" s="40">
        <v>24879.999999999996</v>
      </c>
      <c r="E3" s="35">
        <f>B3*Pristalsregulering!C2*Pristalsregulering!C3*Pristalsregulering!C4*Pristalsregulering!C5*Pristalsregulering!C6*Pristalsregulering!C7</f>
        <v>963639.73439183284</v>
      </c>
      <c r="F3" s="35">
        <v>326475.71417428099</v>
      </c>
      <c r="G3" s="35">
        <f>D3</f>
        <v>24879.999999999996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86693</v>
      </c>
      <c r="D3" s="38">
        <v>84088</v>
      </c>
      <c r="E3" s="40">
        <v>0</v>
      </c>
      <c r="F3" s="38">
        <f>B3</f>
        <v>0</v>
      </c>
      <c r="G3" s="38">
        <f>C3</f>
        <v>86693</v>
      </c>
      <c r="H3" s="38">
        <f>D3</f>
        <v>84088</v>
      </c>
      <c r="I3" s="40">
        <f>E3</f>
        <v>0</v>
      </c>
      <c r="J3" s="42">
        <f>AVERAGE(F3:F5)</f>
        <v>0</v>
      </c>
      <c r="K3" s="42">
        <f>G3</f>
        <v>86693</v>
      </c>
      <c r="L3" s="43">
        <f>AVERAGE(H3:H5)+AVERAGE(I3:I5)</f>
        <v>28029.333333333332</v>
      </c>
      <c r="M3" s="44">
        <f>SUM(J3:L3)</f>
        <v>114722.33333333333</v>
      </c>
      <c r="N3" s="23"/>
    </row>
    <row r="4" spans="1:14" x14ac:dyDescent="0.25">
      <c r="A4" s="28">
        <v>2014</v>
      </c>
      <c r="B4" s="45">
        <v>0</v>
      </c>
      <c r="C4" s="38">
        <v>92643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92717.114399999991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103017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104645.90480399998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8462</v>
      </c>
      <c r="E2" s="42">
        <v>0</v>
      </c>
      <c r="F2" s="42">
        <v>76932</v>
      </c>
      <c r="G2" s="42">
        <v>1280797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1398714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2016-09-30T11:21:53Z</dcterms:modified>
</cp:coreProperties>
</file>