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9" i="2" l="1"/>
  <c r="F10" i="2"/>
  <c r="F11" i="2"/>
  <c r="F12" i="2"/>
  <c r="F13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C9" i="12" l="1"/>
  <c r="C11" i="12" s="1"/>
  <c r="C31" i="8" s="1"/>
  <c r="E31" i="8" s="1"/>
  <c r="F8" i="2" l="1"/>
  <c r="F8" i="7"/>
  <c r="F14" i="7" s="1"/>
  <c r="F14" i="2" l="1"/>
  <c r="C9" i="10" s="1"/>
  <c r="C15" i="11" l="1"/>
  <c r="C28" i="8" s="1"/>
  <c r="C14" i="4"/>
  <c r="C26" i="8" s="1"/>
  <c r="C25" i="3"/>
  <c r="C24" i="8" s="1"/>
  <c r="F16" i="7"/>
  <c r="C18" i="8" s="1"/>
  <c r="C19" i="3"/>
  <c r="C23" i="8" s="1"/>
  <c r="C8" i="3"/>
  <c r="C21" i="8" s="1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<sst xmlns="http://schemas.openxmlformats.org/spreadsheetml/2006/main" count="364" uniqueCount="190">
  <si>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</si>
  <si>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</si>
  <si>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</si>
  <si>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</si>
  <si>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</si>
  <si>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</si>
  <si>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</si>
  <si>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</si>
  <si>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</si>
  <si>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</si>
  <si>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</si>
  <si>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</si>
  <si>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</si>
  <si>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</si>
  <si>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</si>
  <si>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</si>
  <si>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</si>
  <si>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</si>
  <si>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</si>
  <si>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</si>
  <si>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</si>
  <si>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</si>
  <si>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</si>
  <si>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</si>
  <si>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</si>
  <si>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</si>
  <si>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</si>
  <si>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</si>
  <si>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</si>
  <si>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</si>
  <si>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</si>
  <si>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</si>
  <si>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</si>
  <si>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</si>
  <si>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</si>
  <si>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</si>
  <si>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</si>
  <si>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</si>
  <si>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</si>
  <si>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</si>
  <si>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</si>
  <si>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</si>
  <si>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</si>
  <si>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</si>
  <si>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</si>
  <si>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</si>
  <si>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</si>
  <si>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</si>
  <si>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</si>
  <si>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</si>
  <si>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</si>
  <si>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</si>
  <si>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</si>
  <si>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</si>
  <si>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</si>
  <si>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</si>
  <si>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</si>
  <si>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</si>
  <si>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</si>
  <si>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</si>
  <si>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</si>
  <si>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</si>
  <si>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</si>
  <si>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</si>
  <si>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</si>
  <si>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</si>
  <si>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</si>
  <si>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</si>
  <si>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</si>
  <si>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</si>
  <si>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</si>
  <si>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</si>
  <si>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</si>
  <si>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</si>
  <si>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</si>
  <si>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</si>
  <si>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</si>
  <si>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</si>
  <si>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</si>
  <si>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</si>
  <si>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</si>
  <si>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</si>
  <si>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</si>
  <si>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</si>
  <si>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</si>
  <si>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</si>
  <si>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</si>
  <si>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</si>
  <si>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</si>
  <si>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</si>
  <si>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</si>
  <si>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</si>
  <si>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</si>
  <si>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</si>
  <si>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</si>
  <si>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</si>
  <si>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</si>
  <si>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</si>
  <si>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</si>
  <si>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</si>
  <si>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</si>
  <si>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</si>
  <si>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</si>
  <si>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</si>
  <si>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</si>
  <si>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</si>
  <si>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</si>
  <si>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</si>
  <si>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</si>
  <si>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</si>
  <si>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</si>
  <si>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</si>
  <si>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</si>
  <si>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</si>
  <si>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</si>
  <si>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</si>
  <si>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</si>
  <si>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</si>
  <si>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</si>
  <si>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</si>
  <si>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</si>
  <si>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</si>
  <si>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</si>
  <si>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</si>
  <si>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</si>
  <si>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</si>
  <si>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</si>
  <si>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</si>
  <si>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</si>
  <si>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</si>
  <si>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</si>
  <si>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</si>
  <si>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</si>
  <si>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</si>
  <si>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</si>
  <si>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</si>
  <si>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</si>
  <si>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</si>
  <si>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</si>
  <si>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</si>
  <si>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</si>
  <si>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</si>
  <si>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</si>
  <si>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</si>
  <si>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</si>
  <si>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</si>
  <si>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</si>
  <si>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</si>
  <si>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</si>
  <si>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</si>
  <si>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</si>
  <si>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</si>
  <si>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</si>
  <si>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</si>
  <si>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</si>
  <si>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</si>
  <si>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</si>
  <si>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</si>
  <si>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</si>
  <si>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</si>
  <si>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</si>
  <si>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</si>
  <si>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</si>
  <si>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</si>
  <si>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</si>
  <si>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</si>
  <si>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</si>
  <si>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</si>
  <si>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</si>
  <si>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</si>
  <si>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</si>
  <si>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</si>
  <si>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</si>
  <si>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</si>
  <si>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</si>
  <si>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</si>
  <si>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</si>
  <si>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</si>
  <si>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</si>
  <si>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</si>
  <si>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</si>
  <si>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</si>
  <si>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 xml:space="preserve">Afregningsmålere, mekaniske </t>
  </si>
  <si>
    <t>Stik på ledningsnet, Konstruktioner</t>
  </si>
  <si>
    <t>Skelbrønd, Konstruktioner</t>
  </si>
  <si>
    <t>Køretøjer, små lastvogne (&lt; 3.500 kg.)</t>
  </si>
  <si>
    <t>Vandforsyningen Østlolland a.m.b.a.</t>
  </si>
  <si>
    <t>V201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</si>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</sst>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Vandforsyningen Østlolland a.m.b.a.</v>
      </c>
      <c r="B1" s="56"/>
      <c r="C1" s="56"/>
      <c r="D1" s="56"/>
      <c r="E1" s="56"/>
    </row>
    <row r="2" spans="1:5" x14ac:dyDescent="0.25">
      <c r="A2" s="220" t="str">
        <f>'1. Forside'!A2</f>
        <v>V201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Vandforsyningen Østlolland a.m.b.a.</v>
      </c>
      <c r="B1" s="26"/>
      <c r="C1" s="26"/>
      <c r="D1" s="26"/>
      <c r="E1" s="26"/>
    </row>
    <row r="2" spans="1:5" x14ac:dyDescent="0.25">
      <c r="A2" s="221" t="str">
        <f>'1. Forside'!A2</f>
        <v>V201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250000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213299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270000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-56701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Vandforsyningen Østlolland a.m.b.a.</v>
      </c>
      <c r="B1" s="26"/>
      <c r="C1" s="26"/>
      <c r="D1" s="26"/>
      <c r="E1" s="26"/>
    </row>
    <row r="2" spans="1:5" x14ac:dyDescent="0.25">
      <c r="A2" s="221" t="str">
        <f>'1. Forside'!A2</f>
        <v>V201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-2162492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-1133230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-1029262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-205852.4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Vandforsyningen Østlolland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5326017.5022218795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2147317.3002425213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177813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134202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27917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2487249.3002425213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103861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103861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-763142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-1441567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-2204709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386401.30024252133</v>
      </c>
      <c r="D27" s="79" t="s">
        <v>0</v>
      </c>
      <c r="E27" s="10">
        <f>IF(C27&lt;0,0,-C27)</f>
        <v>-386401.30024252133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125854.20197935775</v>
      </c>
      <c r="D31" s="79" t="s">
        <v>0</v>
      </c>
      <c r="E31" s="10">
        <f>-C31</f>
        <v>-125854.20197935775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4813762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4813762</v>
      </c>
      <c r="D36" s="79" t="s">
        <v>0</v>
      </c>
      <c r="E36" s="10">
        <f>-C36</f>
        <v>-4813762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Vandforsyningen Østlolland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249773</v>
      </c>
      <c r="D7" s="222" t="s">
        <v>0</v>
      </c>
      <c r="E7" s="223">
        <v>94072</v>
      </c>
      <c r="F7" s="222" t="s">
        <v>0</v>
      </c>
      <c r="G7" s="223">
        <v>210274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-249773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249773</v>
      </c>
      <c r="D11" s="226" t="s">
        <v>0</v>
      </c>
      <c r="E11" s="55">
        <f>C11+E7-E8-E9</f>
        <v>343845</v>
      </c>
      <c r="F11" s="226" t="s">
        <v>0</v>
      </c>
      <c r="G11" s="55">
        <f>E11+G7-G8-G9</f>
        <v>554119</v>
      </c>
      <c r="H11" s="226" t="s">
        <v>0</v>
      </c>
      <c r="I11" s="55">
        <f>G11+I7-I8-I9</f>
        <v>554119</v>
      </c>
      <c r="J11" s="226" t="s">
        <v>0</v>
      </c>
      <c r="K11" s="55">
        <f>K7-K8-K9+K10+I11</f>
        <v>304346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3" zoomScaleNormal="90" workbookViewId="0">
      <selection activeCell="A16" sqref="A16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Vandforsyningen Østlolland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1302773.9850236608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-4950.5411430899112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-25046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1272777.4438805708</v>
      </c>
      <c r="D13" s="79" t="s">
        <v>0</v>
      </c>
      <c r="E13" s="6">
        <f>C13</f>
        <v>1272777.4438805708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2097524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188</v>
      </c>
      <c r="C16" s="14">
        <f>'6. Gennemførte investeringer'!F16</f>
        <v>279707.21833333332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112336.43666666665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42500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2532067.6549999998</v>
      </c>
      <c r="D19" s="79" t="s">
        <v>0</v>
      </c>
      <c r="E19" s="8">
        <f>C19</f>
        <v>2532067.6549999998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32490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1251960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34500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57009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-56701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1559258</v>
      </c>
      <c r="D29" s="79" t="s">
        <v>0</v>
      </c>
      <c r="E29" s="6">
        <f>C29</f>
        <v>1559258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-205852.4</v>
      </c>
      <c r="D31" s="79" t="s">
        <v>0</v>
      </c>
      <c r="E31" s="10">
        <f>C31</f>
        <v>-205852.4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5158250.69888057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204574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25.214595690950805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19.094756415187511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Vandforsyningen Østlolland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1302773.9850236608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1302773.9850236608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1302773.9850236608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-4950.5411430899112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Vandforsyningen Østlolland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995189.04715957446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1297823.4438805708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1302773.9850236608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100183.31944831951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25046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Vandforsyningen Østlolland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98389002.643111184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2097524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2097524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Vandforsyningen Østlolland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75</v>
      </c>
      <c r="E8" s="32">
        <v>122912</v>
      </c>
      <c r="F8" s="34">
        <f t="shared" ref="F8" si="0">E8/D8</f>
        <v>1638.8266666666666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8</v>
      </c>
      <c r="E9" s="32">
        <v>26287</v>
      </c>
      <c r="F9" s="34">
        <f t="shared" ref="F9:F13" si="1">E9/D9</f>
        <v>3285.875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75</v>
      </c>
      <c r="E10" s="32">
        <v>299000</v>
      </c>
      <c r="F10" s="34">
        <f t="shared" si="1"/>
        <v>3986.6666666666665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50</v>
      </c>
      <c r="E11" s="32">
        <v>701000</v>
      </c>
      <c r="F11" s="34">
        <f t="shared" si="1"/>
        <v>14020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5</v>
      </c>
      <c r="E12" s="32">
        <v>271343</v>
      </c>
      <c r="F12" s="34">
        <f t="shared" si="1"/>
        <v>54268.6</v>
      </c>
      <c r="G12" s="35" t="s">
        <v>0</v>
      </c>
      <c r="H12" s="26"/>
    </row>
    <row r="13" spans="1:8" s="148" customFormat="1" x14ac:dyDescent="0.25">
      <c r="A13" s="26"/>
      <c r="B13" s="29" t="s">
        <v>181</v>
      </c>
      <c r="C13" s="30">
        <v>2014</v>
      </c>
      <c r="D13" s="31">
        <v>20</v>
      </c>
      <c r="E13" s="32">
        <v>21025</v>
      </c>
      <c r="F13" s="34">
        <f t="shared" si="1"/>
        <v>1051.25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78251.218333333323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201456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279707.21833333332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Vandforsyningen Østlolland a.m.b.a.</v>
      </c>
      <c r="B1" s="162"/>
      <c r="C1" s="162"/>
      <c r="D1" s="162"/>
      <c r="E1" s="162"/>
    </row>
    <row r="2" spans="1:5" x14ac:dyDescent="0.25">
      <c r="A2" s="1" t="str">
        <f>'1. Forside'!A2</f>
        <v>V201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22916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21250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78251.218333333323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112336.43666666665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Vandforsyningen Østlolland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50</v>
      </c>
      <c r="E8" s="32">
        <v>250000</v>
      </c>
      <c r="F8" s="45">
        <f>E8/D8</f>
        <v>5000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2015</v>
      </c>
      <c r="D9" s="31">
        <v>75</v>
      </c>
      <c r="E9" s="32">
        <v>750000</v>
      </c>
      <c r="F9" s="45">
        <f t="shared" ref="F9:F13" si="0">E9/D9</f>
        <v>10000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8</v>
      </c>
      <c r="E10" s="32">
        <v>50000</v>
      </c>
      <c r="F10" s="45">
        <f t="shared" si="0"/>
        <v>6250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2016</v>
      </c>
      <c r="D11" s="31">
        <v>50</v>
      </c>
      <c r="E11" s="32">
        <v>250000</v>
      </c>
      <c r="F11" s="45">
        <f t="shared" si="0"/>
        <v>5000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2016</v>
      </c>
      <c r="D12" s="31">
        <v>75</v>
      </c>
      <c r="E12" s="32">
        <v>750000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182</v>
      </c>
      <c r="C13" s="30">
        <v>2016</v>
      </c>
      <c r="D13" s="31">
        <v>8</v>
      </c>
      <c r="E13" s="32">
        <v>50000</v>
      </c>
      <c r="F13" s="45">
        <f t="shared" si="0"/>
        <v>6250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21250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21250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42500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A11" sqref="A11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Vandforsyningen Østlolland a.m.b.a.</v>
      </c>
      <c r="B1" s="56"/>
      <c r="C1" s="56"/>
      <c r="D1" s="176"/>
      <c r="E1" s="56"/>
    </row>
    <row r="2" spans="1:5" x14ac:dyDescent="0.25">
      <c r="A2" s="220" t="str">
        <f>'1. Forside'!A2</f>
        <v>V201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32490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189</v>
      </c>
      <c r="C12" s="180">
        <v>1251960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1251960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14500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34500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1318645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1261636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57009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2015-09-17T15:02:16Z</dcterms:modified>
</cp:coreProperties>
</file>