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8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1" i="7" l="1"/>
  <c r="F10" i="7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3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9" i="2" l="1"/>
  <c r="C9" i="10" s="1"/>
  <c r="C15" i="11" l="1"/>
  <c r="C28" i="8" s="1"/>
  <c r="C14" i="4"/>
  <c r="C26" i="8" s="1"/>
  <c r="C25" i="3"/>
  <c r="C24" i="8" s="1"/>
  <c r="F12" i="7"/>
  <c r="C18" i="8" s="1"/>
  <c r="C19" i="3"/>
  <c r="C23" i="8" s="1"/>
  <c r="C8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<sst xmlns="http://schemas.openxmlformats.org/spreadsheetml/2006/main" count="347" uniqueCount="189">
  <si>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</si>
  <si>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</si>
  <si>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</si>
  <si>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</si>
  <si>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</si>
  <si>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</si>
  <si>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</si>
  <si>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</si>
  <si>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</si>
  <si>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</si>
  <si>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</si>
  <si>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</si>
  <si>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</si>
  <si>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</si>
  <si>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</si>
  <si>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</si>
  <si>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</si>
  <si>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</si>
  <si>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</si>
  <si>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</si>
  <si>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</si>
  <si>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</si>
  <si>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</si>
  <si>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</si>
  <si>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</si>
  <si>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</si>
  <si>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</si>
  <si>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</si>
  <si>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</si>
  <si>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</si>
  <si>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</si>
  <si>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</si>
  <si>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</si>
  <si>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</si>
  <si>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</si>
  <si>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</si>
  <si>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</si>
  <si>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</si>
  <si>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</si>
  <si>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</si>
  <si>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</si>
  <si>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</si>
  <si>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</si>
  <si>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</si>
  <si>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</si>
  <si>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</si>
  <si>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</si>
  <si>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</si>
  <si>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</si>
  <si>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</si>
  <si>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</si>
  <si>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</si>
  <si>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</si>
  <si>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</si>
  <si>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</si>
  <si>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</si>
  <si>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</si>
  <si>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</si>
  <si>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</si>
  <si>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</si>
  <si>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</si>
  <si>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</si>
  <si>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</si>
  <si>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</si>
  <si>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</si>
  <si>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</si>
  <si>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</si>
  <si>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</si>
  <si>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</si>
  <si>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</si>
  <si>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</si>
  <si>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</si>
  <si>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</si>
  <si>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</si>
  <si>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</si>
  <si>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</si>
  <si>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</si>
  <si>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</si>
  <si>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</si>
  <si>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</si>
  <si>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</si>
  <si>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</si>
  <si>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</si>
  <si>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</si>
  <si>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</si>
  <si>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</si>
  <si>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</si>
  <si>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</si>
  <si>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</si>
  <si>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</si>
  <si>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</si>
  <si>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</si>
  <si>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</si>
  <si>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</si>
  <si>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</si>
  <si>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</si>
  <si>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</si>
  <si>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</si>
  <si>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</si>
  <si>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</si>
  <si>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</si>
  <si>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</si>
  <si>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</si>
  <si>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</si>
  <si>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</si>
  <si>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</si>
  <si>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</si>
  <si>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</si>
  <si>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</si>
  <si>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</si>
  <si>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</si>
  <si>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</si>
  <si>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</si>
  <si>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</si>
  <si>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</si>
  <si>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</si>
  <si>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</si>
  <si>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</si>
  <si>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</si>
  <si>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</si>
  <si>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</si>
  <si>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</si>
  <si>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</si>
  <si>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</si>
  <si>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</si>
  <si>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</si>
  <si>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</si>
  <si>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</si>
  <si>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</si>
  <si>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</si>
  <si>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</si>
  <si>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</si>
  <si>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</si>
  <si>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</si>
  <si>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</si>
  <si>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</si>
  <si>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</si>
  <si>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</si>
  <si>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</si>
  <si>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</si>
  <si>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</si>
  <si>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</si>
  <si>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</si>
  <si>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</si>
  <si>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</si>
  <si>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</si>
  <si>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</si>
  <si>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</si>
  <si>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</si>
  <si>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</si>
  <si>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</si>
  <si>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</si>
  <si>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</si>
  <si>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</si>
  <si>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</si>
  <si>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</si>
  <si>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</si>
  <si>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</si>
  <si>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</si>
  <si>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</si>
  <si>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</si>
  <si>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</si>
  <si>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</si>
  <si>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</si>
  <si>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</si>
  <si>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</si>
  <si>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</si>
  <si>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</si>
  <si>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</si>
  <si>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</si>
  <si>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</si>
  <si>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</si>
  <si>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</si>
  <si>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</si>
  <si>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</si>
  <si>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</si>
  <si>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</si>
  <si>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</si>
  <si>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</si>
  <si>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</si>
  <si>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</si>
  <si>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Ingen planlagte investeringer er indberettet i 2015</t>
  </si>
  <si>
    <t>Ingen planlagte investeringer er indberettet i 2016</t>
  </si>
  <si>
    <t>Dokumenteret Drikkevandssikkerhed (DDS)</t>
  </si>
  <si>
    <t>Tillæg for afgift for ledningsført vand i 2016</t>
  </si>
  <si>
    <t>Afgift for ledningsført vand</t>
  </si>
  <si>
    <t>Vesthimmerlands Vand AS</t>
  </si>
  <si>
    <t>V208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</si>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</sst>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Vesthimmerlands Vand AS</v>
      </c>
      <c r="B1" s="56"/>
      <c r="C1" s="56"/>
      <c r="D1" s="56"/>
      <c r="E1" s="56"/>
    </row>
    <row r="2" spans="1:5" x14ac:dyDescent="0.25">
      <c r="A2" s="220" t="str">
        <f>'1. Forside'!A2</f>
        <v>V208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183</v>
      </c>
      <c r="C7" s="51">
        <v>780000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780000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Vesthimmerlands Vand AS</v>
      </c>
      <c r="B1" s="26"/>
      <c r="C1" s="26"/>
      <c r="D1" s="26"/>
      <c r="E1" s="26"/>
    </row>
    <row r="2" spans="1:5" x14ac:dyDescent="0.25">
      <c r="A2" s="221" t="str">
        <f>'1. Forside'!A2</f>
        <v>V208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37585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-34324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71909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Vesthimmerlands Vand AS</v>
      </c>
      <c r="B1" s="26"/>
      <c r="C1" s="26"/>
      <c r="D1" s="26"/>
      <c r="E1" s="26"/>
    </row>
    <row r="2" spans="1:5" x14ac:dyDescent="0.25">
      <c r="A2" s="221" t="str">
        <f>'1. Forside'!A2</f>
        <v>V208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-1825410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-934642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-890768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-178153.60000000001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Vesthimmerlands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1324790.2997685769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464084.34678077145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114290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114374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61251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753999.34678077139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74000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74000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-83351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-30662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-114013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713986.34678077139</v>
      </c>
      <c r="D27" s="79" t="s">
        <v>0</v>
      </c>
      <c r="E27" s="10">
        <f>IF(C27&lt;0,0,-C27)</f>
        <v>-713986.34678077139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1010982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1010982</v>
      </c>
      <c r="D36" s="79" t="s">
        <v>0</v>
      </c>
      <c r="E36" s="10">
        <f>-C36</f>
        <v>-1010982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-400178.04701219453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Vesthimmerlands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176683</v>
      </c>
      <c r="D7" s="222" t="s">
        <v>0</v>
      </c>
      <c r="E7" s="223">
        <v>99317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145048</v>
      </c>
      <c r="D8" s="222" t="s">
        <v>0</v>
      </c>
      <c r="E8" s="224">
        <v>99317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31635</v>
      </c>
      <c r="D11" s="226" t="s">
        <v>0</v>
      </c>
      <c r="E11" s="55">
        <f>C11+E7-E8-E9</f>
        <v>31635</v>
      </c>
      <c r="F11" s="226" t="s">
        <v>0</v>
      </c>
      <c r="G11" s="55">
        <f>E11+G7-G8-G9</f>
        <v>31635</v>
      </c>
      <c r="H11" s="226" t="s">
        <v>0</v>
      </c>
      <c r="I11" s="55">
        <f>G11+I7-I8-I9</f>
        <v>31635</v>
      </c>
      <c r="J11" s="226" t="s">
        <v>0</v>
      </c>
      <c r="K11" s="55">
        <f>K7-K8-K9+K10+I11</f>
        <v>31635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Vesthimmerlands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574126.09538562072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-2181.6791624653588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-15245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556699.41622315533</v>
      </c>
      <c r="D13" s="79" t="s">
        <v>0</v>
      </c>
      <c r="E13" s="6">
        <f>C13</f>
        <v>556699.41622315533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464084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188</v>
      </c>
      <c r="C16" s="14">
        <f>'6. Gennemførte investeringer'!F11</f>
        <v>190079.82666666666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817.65333333333331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654981.48</v>
      </c>
      <c r="D19" s="79" t="s">
        <v>0</v>
      </c>
      <c r="E19" s="8">
        <f>C19</f>
        <v>654981.48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16245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304673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22171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42088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780000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71909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1237086</v>
      </c>
      <c r="D29" s="79" t="s">
        <v>0</v>
      </c>
      <c r="E29" s="6">
        <f>C29</f>
        <v>1237086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-178153.60000000001</v>
      </c>
      <c r="D31" s="79" t="s">
        <v>0</v>
      </c>
      <c r="E31" s="10">
        <f>C31</f>
        <v>-178153.60000000001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-400178.04701219453</v>
      </c>
      <c r="D33" s="79" t="s">
        <v>0</v>
      </c>
      <c r="E33" s="12">
        <f>C33</f>
        <v>-400178.04701219453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1870435.2492109607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49702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37.632997650214492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31.503002881392312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Vesthimmerlands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574126.09538562072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574126.09538562072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574126.09538562072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-2181.6791624653588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Vesthimmerlands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420834.42791765998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571944.41622315533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574126.09538562072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60979.679348376798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15245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Vesthimmerlands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16870725.82377477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464084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464084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Vesthimmerlands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75</v>
      </c>
      <c r="E8" s="32">
        <v>30662</v>
      </c>
      <c r="F8" s="34">
        <f t="shared" ref="F8" si="0">E8/D8</f>
        <v>408.82666666666665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408.82666666666665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189671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190079.82666666666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Vesthimmerlands Vand AS</v>
      </c>
      <c r="B1" s="162"/>
      <c r="C1" s="162"/>
      <c r="D1" s="162"/>
      <c r="E1" s="162"/>
    </row>
    <row r="2" spans="1:5" x14ac:dyDescent="0.25">
      <c r="A2" s="1" t="str">
        <f>'1. Forside'!A2</f>
        <v>V208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408.82666666666665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817.65333333333331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Vesthimmerlands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/>
      <c r="D8" s="31"/>
      <c r="E8" s="32">
        <v>0</v>
      </c>
      <c r="F8" s="45">
        <v>0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/>
      <c r="D9" s="31"/>
      <c r="E9" s="32">
        <v>0</v>
      </c>
      <c r="F9" s="45">
        <v>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Vesthimmerlands Vand AS</v>
      </c>
      <c r="B1" s="56"/>
      <c r="C1" s="56"/>
      <c r="D1" s="176"/>
      <c r="E1" s="56"/>
    </row>
    <row r="2" spans="1:5" x14ac:dyDescent="0.25">
      <c r="A2" s="220" t="str">
        <f>'1. Forside'!A2</f>
        <v>V208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16245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16245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184</v>
      </c>
      <c r="C11" s="178"/>
      <c r="D11" s="179"/>
      <c r="E11" s="56"/>
    </row>
    <row r="12" spans="1:5" x14ac:dyDescent="0.25">
      <c r="A12" s="56"/>
      <c r="B12" s="53" t="s">
        <v>185</v>
      </c>
      <c r="C12" s="180">
        <v>304673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304673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16671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5500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22171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343088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301000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42088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2015-09-28T08:27:42Z</cp:lastPrinted>
  <dcterms:created xsi:type="dcterms:W3CDTF">2014-01-17T08:54:17Z</dcterms:created>
  <dcterms:modified xsi:type="dcterms:W3CDTF">2015-10-01T11:34:59Z</dcterms:modified>
</cp:coreProperties>
</file>