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D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M3" i="24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<sst xmlns="http://schemas.openxmlformats.org/spreadsheetml/2006/main" count="109" uniqueCount="74">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</sst>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5488343.5271453336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250000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22420.973199999997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5760764.5003453335</v>
      </c>
      <c r="C5" s="62" t="s">
        <v>11</v>
      </c>
    </row>
    <row r="6" spans="1:3" x14ac:dyDescent="0.25">
      <c r="A6" s="47" t="s">
        <v>0</v>
      </c>
      <c r="B6" s="38">
        <f>Investeringer!E3</f>
        <v>2656661.7775754221</v>
      </c>
      <c r="C6" s="23" t="s">
        <v>11</v>
      </c>
    </row>
    <row r="7" spans="1:3" x14ac:dyDescent="0.25">
      <c r="A7" s="4" t="s">
        <v>1</v>
      </c>
      <c r="B7" s="35">
        <f>Investeringer!F3</f>
        <v>1987457.9195038904</v>
      </c>
      <c r="C7" t="s">
        <v>11</v>
      </c>
    </row>
    <row r="8" spans="1:3" x14ac:dyDescent="0.25">
      <c r="A8" s="4" t="s">
        <v>2</v>
      </c>
      <c r="B8" s="35">
        <f>Investeringer!G3</f>
        <v>180000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956821.45</v>
      </c>
      <c r="C9" t="s">
        <v>11</v>
      </c>
    </row>
    <row r="10" spans="1:3" s="22" customFormat="1" x14ac:dyDescent="0.25">
      <c r="A10" s="3" t="s">
        <v>47</v>
      </c>
      <c r="B10" s="48">
        <f>SUM(B6:B9)</f>
        <v>5780941.1470793122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9972960</v>
      </c>
      <c r="C11" t="s">
        <v>11</v>
      </c>
    </row>
    <row r="12" spans="1:3" s="22" customFormat="1" x14ac:dyDescent="0.25">
      <c r="A12" s="3" t="s">
        <v>68</v>
      </c>
      <c r="B12" s="48">
        <f>SUM(B11:B11)</f>
        <v>9972960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21514665.647424646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21705107.873922579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4927325</v>
      </c>
      <c r="C2" s="49">
        <v>103520</v>
      </c>
      <c r="D2" s="49">
        <f>B2+C2</f>
        <v>5030845</v>
      </c>
      <c r="E2" s="50">
        <f>D2</f>
        <v>5030845</v>
      </c>
      <c r="F2" s="49">
        <v>5808309.5162413819</v>
      </c>
      <c r="G2" s="49">
        <v>0</v>
      </c>
      <c r="H2" s="49">
        <f>F2-G2</f>
        <v>5808309.5162413819</v>
      </c>
      <c r="I2" s="49">
        <f>AVERAGEIF(E2:E4,"&lt;&gt;0")</f>
        <v>5488343.5271453336</v>
      </c>
      <c r="J2" s="49">
        <v>4601999.0952004567</v>
      </c>
      <c r="K2" s="39">
        <f>IF(H2&gt;I2,IF(I2&gt;J2,I2,J2),H2)</f>
        <v>5488343.5271453336</v>
      </c>
    </row>
    <row r="3" spans="1:11" s="23" customFormat="1" x14ac:dyDescent="0.25">
      <c r="A3" s="28">
        <v>2014</v>
      </c>
      <c r="B3" s="49">
        <v>6093958</v>
      </c>
      <c r="C3" s="49"/>
      <c r="D3" s="49">
        <f t="shared" ref="D3:D4" si="0">B3+C3</f>
        <v>6093958</v>
      </c>
      <c r="E3" s="50">
        <f>D3*Pristalsregulering!C7</f>
        <v>6098833.1663999995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5252303</v>
      </c>
      <c r="C4" s="49"/>
      <c r="D4" s="49">
        <f t="shared" si="0"/>
        <v>5252303</v>
      </c>
      <c r="E4" s="50">
        <f>D4*Pristalsregulering!$C$6*Pristalsregulering!$C$7</f>
        <v>5335352.4150359994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11" max="111" width="9.140625" hidden="1"/>
    <col min="118" max="118" width="9.140625" hidden="1"/>
    <col min="223" max="223" width="9.140625" hidden="1"/>
    <col min="230" max="230" width="9.140625" hidden="1"/>
    <col min="335" max="335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250000</v>
      </c>
      <c r="C3" s="45">
        <f>B3</f>
        <v>250000</v>
      </c>
      <c r="D3" s="83">
        <f>IF(C4=0,0,AVERAGEIF(C4:C6,"&lt;&gt;0"))+C3</f>
        <v>250000</v>
      </c>
      <c r="E3" s="57">
        <f>SUM(D3:D3)</f>
        <v>250000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19200</v>
      </c>
      <c r="C3" s="42">
        <v>0</v>
      </c>
      <c r="D3" s="42">
        <v>0</v>
      </c>
      <c r="E3" s="41">
        <f>B3</f>
        <v>19200</v>
      </c>
      <c r="F3" s="42">
        <f t="shared" ref="F3:G3" si="0">C3</f>
        <v>0</v>
      </c>
      <c r="G3" s="43">
        <f t="shared" si="0"/>
        <v>0</v>
      </c>
      <c r="H3" s="44">
        <f>IF(E3=0,0,AVERAGEIF(E3:E5,"&lt;&gt;0"))+IF(F3=0,0,AVERAGEIF(F3:F5,"&lt;&gt;0"))+IF(G3=0,0,AVERAGEIF(G3:G5,"&lt;&gt;0"))</f>
        <v>22420.973199999997</v>
      </c>
    </row>
    <row r="4" spans="1:8" x14ac:dyDescent="0.25">
      <c r="A4" s="31">
        <v>2014</v>
      </c>
      <c r="B4" s="41">
        <v>25593</v>
      </c>
      <c r="C4" s="42">
        <v>39200</v>
      </c>
      <c r="D4" s="42">
        <v>0</v>
      </c>
      <c r="E4" s="41">
        <f>B4*Pristalsregulering!$C$7</f>
        <v>25613.474399999999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22100</v>
      </c>
      <c r="C5" s="42">
        <v>0</v>
      </c>
      <c r="D5" s="42">
        <v>0</v>
      </c>
      <c r="E5" s="41">
        <f>B5*Pristalsregulering!$C$7*Pristalsregulering!$C$6</f>
        <v>22449.445199999995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2440217.050634867</v>
      </c>
      <c r="C3" s="38">
        <v>1903222.8183333334</v>
      </c>
      <c r="D3" s="40">
        <v>180000</v>
      </c>
      <c r="E3" s="35">
        <f>B3*Pristalsregulering!C2*Pristalsregulering!C3*Pristalsregulering!C4*Pristalsregulering!C5*Pristalsregulering!C6*Pristalsregulering!C7</f>
        <v>2656661.7775754221</v>
      </c>
      <c r="F3" s="35">
        <v>1987457.9195038904</v>
      </c>
      <c r="G3" s="35">
        <f>D3</f>
        <v>180000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956821.45</v>
      </c>
      <c r="D3" s="38">
        <v>0</v>
      </c>
      <c r="E3" s="40">
        <v>0</v>
      </c>
      <c r="F3" s="38">
        <f>B3</f>
        <v>0</v>
      </c>
      <c r="G3" s="38">
        <f>C3</f>
        <v>956821.45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956821.45</v>
      </c>
      <c r="L3" s="43">
        <f>AVERAGE(H3:H5)+AVERAGE(I3:I5)</f>
        <v>0</v>
      </c>
      <c r="M3" s="44">
        <f>SUM(J3:L3)</f>
        <v>956821.45</v>
      </c>
      <c r="N3" s="23"/>
    </row>
    <row r="4" spans="1:14" x14ac:dyDescent="0.25">
      <c r="A4" s="28">
        <v>2014</v>
      </c>
      <c r="B4" s="45">
        <v>0</v>
      </c>
      <c r="C4" s="38">
        <v>842467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843140.97359999991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678436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689163.43003199983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39344</v>
      </c>
      <c r="E2" s="42">
        <v>0</v>
      </c>
      <c r="F2" s="42">
        <v>0</v>
      </c>
      <c r="G2" s="42">
        <v>9901093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9972960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2016-11-11T16:13:26Z</dcterms:modified>
</cp:coreProperties>
</file>