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D3" i="16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<sst xmlns="http://schemas.openxmlformats.org/spreadsheetml/2006/main" count="109" uniqueCount="75">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</sst>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7270940.3564386666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389100.74040000001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105945.60799999998</v>
      </c>
      <c r="C4" t="s">
        <v>11</v>
      </c>
    </row>
    <row r="5" spans="1:3" s="26" customFormat="1" x14ac:dyDescent="0.25">
      <c r="A5" s="3" t="s">
        <v>12</v>
      </c>
      <c r="B5" s="48">
        <f>SUM(B2:B4)</f>
        <v>7765986.7048386661</v>
      </c>
      <c r="C5" s="61" t="s">
        <v>11</v>
      </c>
    </row>
    <row r="6" spans="1:3" x14ac:dyDescent="0.25">
      <c r="A6" s="47" t="s">
        <v>0</v>
      </c>
      <c r="B6" s="38">
        <f>Investeringer!E3</f>
        <v>5674134.054388199</v>
      </c>
      <c r="C6" s="23" t="s">
        <v>11</v>
      </c>
    </row>
    <row r="7" spans="1:3" x14ac:dyDescent="0.25">
      <c r="A7" s="4" t="s">
        <v>1</v>
      </c>
      <c r="B7" s="35">
        <f>Investeringer!F3</f>
        <v>3030726.7983538667</v>
      </c>
      <c r="C7" t="s">
        <v>11</v>
      </c>
    </row>
    <row r="8" spans="1:3" x14ac:dyDescent="0.25">
      <c r="A8" s="4" t="s">
        <v>2</v>
      </c>
      <c r="B8" s="35">
        <f>Investeringer!G3</f>
        <v>217666.66666666666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917256.25253333338</v>
      </c>
      <c r="C9" t="s">
        <v>11</v>
      </c>
    </row>
    <row r="10" spans="1:3" s="22" customFormat="1" x14ac:dyDescent="0.25">
      <c r="A10" s="3" t="s">
        <v>47</v>
      </c>
      <c r="B10" s="48">
        <f>SUM(B6:B9)</f>
        <v>9839783.7719420642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12712942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12712942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30318712.476780731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30587085.836759947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6043748</v>
      </c>
      <c r="C2" s="49">
        <v>0</v>
      </c>
      <c r="D2" s="49">
        <f>B2+C2</f>
        <v>6043748</v>
      </c>
      <c r="E2" s="50">
        <f>D2</f>
        <v>6043748</v>
      </c>
      <c r="F2" s="49">
        <v>9333023.6095892433</v>
      </c>
      <c r="G2" s="49">
        <v>0</v>
      </c>
      <c r="H2" s="49">
        <f>F2-G2</f>
        <v>9333023.6095892433</v>
      </c>
      <c r="I2" s="49">
        <f>AVERAGEIF(E2:E4,"&lt;&gt;0")</f>
        <v>7270940.3564386666</v>
      </c>
      <c r="J2" s="49">
        <v>4528420.3700686814</v>
      </c>
      <c r="K2" s="39">
        <f>IF(H2&gt;I2,IF(I2&gt;J2,I2,J2),H2)</f>
        <v>7270940.3564386666</v>
      </c>
    </row>
    <row r="3" spans="1:11" s="23" customFormat="1" x14ac:dyDescent="0.25">
      <c r="A3" s="28">
        <v>2014</v>
      </c>
      <c r="B3" s="49">
        <v>7405461</v>
      </c>
      <c r="C3" s="49"/>
      <c r="D3" s="49">
        <f t="shared" ref="D3:D4" si="0">B3+C3</f>
        <v>7405461</v>
      </c>
      <c r="E3" s="50">
        <f>D3*Pristalsregulering!C7</f>
        <v>7411385.3687999994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8227593</v>
      </c>
      <c r="C4" s="49"/>
      <c r="D4" s="49">
        <f t="shared" si="0"/>
        <v>8227593</v>
      </c>
      <c r="E4" s="50">
        <f>D4*Pristalsregulering!$C$6*Pristalsregulering!$C$7</f>
        <v>8357687.7005159985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82">
        <f>B3</f>
        <v>0</v>
      </c>
      <c r="D3" s="82">
        <f>IF(C4=0,0,AVERAGEIF(C4:C6,"&lt;&gt;0"))+C3</f>
        <v>389100.74040000001</v>
      </c>
      <c r="E3" s="56">
        <f>SUM(D3:D3)</f>
        <v>389100.74040000001</v>
      </c>
    </row>
    <row r="4" spans="1:5" x14ac:dyDescent="0.25">
      <c r="A4" s="28">
        <v>2015</v>
      </c>
      <c r="B4" s="35">
        <v>295965</v>
      </c>
      <c r="C4" s="82">
        <f>B4</f>
        <v>295965</v>
      </c>
      <c r="D4" s="82"/>
      <c r="E4" s="54"/>
    </row>
    <row r="5" spans="1:5" x14ac:dyDescent="0.25">
      <c r="A5" s="28">
        <v>2014</v>
      </c>
      <c r="B5" s="35">
        <v>481851</v>
      </c>
      <c r="C5" s="82">
        <f>B5*Pristalsregulering!$C$7</f>
        <v>482236.48079999996</v>
      </c>
      <c r="D5" s="82"/>
      <c r="E5" s="45"/>
    </row>
    <row r="6" spans="1:5" x14ac:dyDescent="0.25">
      <c r="A6" s="28">
        <v>2013</v>
      </c>
      <c r="B6" s="35"/>
      <c r="C6" s="82">
        <f>B6*Pristalsregulering!$C$7*Pristalsregulering!$C$6</f>
        <v>0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31500</v>
      </c>
      <c r="C3" s="42">
        <v>77640</v>
      </c>
      <c r="D3" s="42">
        <v>0</v>
      </c>
      <c r="E3" s="41">
        <f>B3</f>
        <v>31500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105945.60799999998</v>
      </c>
    </row>
    <row r="4" spans="1:8" x14ac:dyDescent="0.25">
      <c r="A4" s="31">
        <v>2014</v>
      </c>
      <c r="B4" s="41">
        <v>31500</v>
      </c>
      <c r="C4" s="42">
        <v>73500</v>
      </c>
      <c r="D4" s="42">
        <v>0</v>
      </c>
      <c r="E4" s="41">
        <f>B4*Pristalsregulering!$C$7</f>
        <v>31525.199999999997</v>
      </c>
      <c r="F4" s="42">
        <f>C4*Pristalsregulering!$C$7</f>
        <v>73558.799999999988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31500</v>
      </c>
      <c r="C5" s="42">
        <v>70500</v>
      </c>
      <c r="D5" s="42">
        <v>0</v>
      </c>
      <c r="E5" s="41">
        <f>B5*Pristalsregulering!$C$7*Pristalsregulering!$C$6</f>
        <v>31998.077999999994</v>
      </c>
      <c r="F5" s="42">
        <f>C5*Pristalsregulering!$C$7*Pristalsregulering!$C$6</f>
        <v>71614.745999999985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5211848.4874437293</v>
      </c>
      <c r="C3" s="38">
        <v>2930299.9166666674</v>
      </c>
      <c r="D3" s="40">
        <v>217666.66666666666</v>
      </c>
      <c r="E3" s="35">
        <f>B3*Pristalsregulering!C2*Pristalsregulering!C3*Pristalsregulering!C4*Pristalsregulering!C5*Pristalsregulering!C6*Pristalsregulering!C7</f>
        <v>5674134.054388199</v>
      </c>
      <c r="F3" s="35">
        <v>3030726.7983538667</v>
      </c>
      <c r="G3" s="35">
        <f>D3</f>
        <v>217666.66666666666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37147</v>
      </c>
      <c r="C3" s="38">
        <v>840757</v>
      </c>
      <c r="D3" s="38">
        <v>0</v>
      </c>
      <c r="E3" s="40">
        <v>0</v>
      </c>
      <c r="F3" s="38">
        <f>B3</f>
        <v>37147</v>
      </c>
      <c r="G3" s="38">
        <f>C3</f>
        <v>840757</v>
      </c>
      <c r="H3" s="38">
        <f>D3</f>
        <v>0</v>
      </c>
      <c r="I3" s="40">
        <f>E3</f>
        <v>0</v>
      </c>
      <c r="J3" s="42">
        <f>AVERAGE(F3:F5)</f>
        <v>24774.572533333336</v>
      </c>
      <c r="K3" s="42">
        <f>G3</f>
        <v>840757</v>
      </c>
      <c r="L3" s="43">
        <f>AVERAGE(H3:H5)+AVERAGE(I3:I5)</f>
        <v>51724.679999999993</v>
      </c>
      <c r="M3" s="44">
        <f>SUM(J3:L3)</f>
        <v>917256.25253333338</v>
      </c>
      <c r="N3" s="23"/>
    </row>
    <row r="4" spans="1:14" x14ac:dyDescent="0.25">
      <c r="A4" s="28">
        <v>2014</v>
      </c>
      <c r="B4" s="45">
        <v>37147</v>
      </c>
      <c r="C4" s="38">
        <v>891831</v>
      </c>
      <c r="D4" s="38">
        <v>155050</v>
      </c>
      <c r="E4" s="40">
        <v>0</v>
      </c>
      <c r="F4" s="38">
        <f>IF(B4="","",B4*Pristalsregulering!$C$7)</f>
        <v>37176.717599999996</v>
      </c>
      <c r="G4" s="38">
        <f>IF(C4="","",C4*Pristalsregulering!$C$7)</f>
        <v>892544.46479999996</v>
      </c>
      <c r="H4" s="38">
        <f>IF(D4="","",D4*Pristalsregulering!$C$7)</f>
        <v>155174.03999999998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1110480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1128038.9097599997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76569</v>
      </c>
      <c r="E2" s="42">
        <v>2529375</v>
      </c>
      <c r="F2" s="42">
        <v>0</v>
      </c>
      <c r="G2" s="42">
        <v>10074475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12712942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2016-11-11T16:13:44Z</dcterms:modified>
</cp:coreProperties>
</file>