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810" yWindow="15" windowWidth="20040" windowHeight="1102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35" i="11" l="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36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F37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<sst xmlns="http://schemas.openxmlformats.org/spreadsheetml/2006/main" count="280" uniqueCount="142">
  <si>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</si>
  <si>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</si>
  <si>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</si>
  <si>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</si>
  <si>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</si>
  <si>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</si>
  <si>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</si>
  <si>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</si>
  <si>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</si>
  <si>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</si>
  <si>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</si>
  <si>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</si>
  <si>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</si>
  <si>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</si>
  <si>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</si>
  <si>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</si>
  <si>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</si>
  <si>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</si>
  <si>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</si>
  <si>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</si>
  <si>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</si>
  <si>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</si>
  <si>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</si>
  <si>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</si>
  <si>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</si>
  <si>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</si>
  <si>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</si>
  <si>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</si>
  <si>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</si>
  <si>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</si>
  <si>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</si>
  <si>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</si>
  <si>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</si>
  <si>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</si>
  <si>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</si>
  <si>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</si>
  <si>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</si>
  <si>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</si>
  <si>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</si>
  <si>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</si>
  <si>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</si>
  <si>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</si>
  <si>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</si>
  <si>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</si>
  <si>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</si>
  <si>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</si>
  <si>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</si>
  <si>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</si>
  <si>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</si>
  <si>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</si>
  <si>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</si>
  <si>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</si>
  <si>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</si>
  <si>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</si>
  <si>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</si>
  <si>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</si>
  <si>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</si>
  <si>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</si>
  <si>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</si>
  <si>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</si>
  <si>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</si>
  <si>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</si>
  <si>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</si>
  <si>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</si>
  <si>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</si>
  <si>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</si>
  <si>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</si>
  <si>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</si>
  <si>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</si>
  <si>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</si>
  <si>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</si>
  <si>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</si>
  <si>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</si>
  <si>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</si>
  <si>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</si>
  <si>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</si>
  <si>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</si>
  <si>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</si>
  <si>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</si>
  <si>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</si>
  <si>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</si>
  <si>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</si>
  <si>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</si>
  <si>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</si>
  <si>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</si>
  <si>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</si>
  <si>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</si>
  <si>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</si>
  <si>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</si>
  <si>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</si>
  <si>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</si>
  <si>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</si>
  <si>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</si>
  <si>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</si>
  <si>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</si>
  <si>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</si>
  <si>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</si>
  <si>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</si>
  <si>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</si>
  <si>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</si>
  <si>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</si>
  <si>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</si>
  <si>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</si>
  <si>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</si>
  <si>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</si>
  <si>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</si>
  <si>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</si>
  <si>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</si>
  <si>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</si>
  <si>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</si>
  <si>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</si>
  <si>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</si>
  <si>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</si>
  <si>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Boring (inkl. etablering, forerør, filter og prøvepumpning)</t>
  </si>
  <si>
    <t>Råvandsstation komplet montering og boringshus/tørbrønd</t>
  </si>
  <si>
    <t>Instrumenter (flowmåler+tryk transducer+alarmer)</t>
  </si>
  <si>
    <t>Pumpe inkl. stigrør og forerørsforsejlinger mv.</t>
  </si>
  <si>
    <t xml:space="preserve">Erstatninger (OBS ingen øst-tillæg eller øvrige tillæg) </t>
  </si>
  <si>
    <t>Elanlæg</t>
  </si>
  <si>
    <t>SRO anlæg</t>
  </si>
  <si>
    <t>Ø 50mm &lt; Ledningsnet ≤ Ø110 mm</t>
  </si>
  <si>
    <t>Ø110 mm &lt; Ledningsnet ≤ Ø 250 mm</t>
  </si>
  <si>
    <t>Sikring, mindre avanceret (hegne, porte), Mek./EL</t>
  </si>
  <si>
    <t>Ledningsnet ≤ Ø50 mm</t>
  </si>
  <si>
    <t>Ø 250 mm &lt; Ledningsnet ≤ Ø 500mm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</si>
  <si>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</si>
  <si>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</si>
  <si>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</si>
  <si>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</si>
  <si>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Pumpestation (inkl. evt. hydrofor)/trykforøger, SRO</t>
  </si>
  <si>
    <t xml:space="preserve">Afregningsmålere, mekaniske </t>
  </si>
  <si>
    <t>Afregningsmålere, elektroniske &gt; Ø110 mm</t>
  </si>
  <si>
    <t>SRO-brønd/kvarterbrønd/sektionsbrønd, Konstruktioner</t>
  </si>
  <si>
    <t>SRO-brønd/kvarterbrønd/sektionsbrønd, Mek./EL</t>
  </si>
  <si>
    <t>SRO-brønd/kvarterbrønd/sektionsbrønd, SRO</t>
  </si>
  <si>
    <t>Plastmembran som "låg"</t>
  </si>
  <si>
    <t>SRO-anlæg til overvågning</t>
  </si>
  <si>
    <t>Kommunikationsnetværk og hjemtagningssystem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</si>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</sst>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101835139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22317619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3894342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-1183000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3965956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28994917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1521550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47625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1569175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-4401417.3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-260782.52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-7370587.6699999999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-191257.5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-12224044.989999998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18340047.010000002</v>
      </c>
      <c r="F28" s="16" t="s">
        <v>4</v>
      </c>
      <c r="G28" s="31">
        <f>IF(E28&lt;0,0,-E28)</f>
        <v>-18340047.010000002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139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140</v>
      </c>
      <c r="C32" s="73"/>
      <c r="D32" s="74"/>
      <c r="E32" s="37">
        <v>85236622.599999994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732824.85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85969447.449999988</v>
      </c>
      <c r="F35" s="16" t="s">
        <v>4</v>
      </c>
      <c r="G35" s="32">
        <f>-E35</f>
        <v>-85969447.449999988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-2474355.4599999934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4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97363633.330970228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32966329.570987653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1287946.0751996515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879521.16387790744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95196166.091892675</v>
      </c>
      <c r="F13" s="17" t="s">
        <v>4</v>
      </c>
      <c r="G13" s="32">
        <f>E13</f>
        <v>95196166.091892675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2383738.0599999987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-433131.04999999981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-2126819.5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1208414.7047666665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1032202.2147666654</v>
      </c>
      <c r="F21" s="17" t="s">
        <v>4</v>
      </c>
      <c r="G21" s="32">
        <f>E21</f>
        <v>1032202.2147666654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-2474355.4599999934</v>
      </c>
      <c r="F23" s="17" t="s">
        <v>4</v>
      </c>
      <c r="G23" s="32">
        <f>E23</f>
        <v>-2474355.4599999934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93754012.846659347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ht="14.45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ht="14.45" x14ac:dyDescent="0.35">
      <c r="A33" s="6"/>
      <c r="B33" s="6"/>
      <c r="C33" s="6"/>
      <c r="D33" s="6"/>
      <c r="E33" s="6"/>
      <c r="F33" s="6"/>
      <c r="G33" s="6"/>
      <c r="H33" s="6"/>
      <c r="I33" s="6"/>
    </row>
    <row r="34" spans="1:9" ht="14.45" x14ac:dyDescent="0.35">
      <c r="A34" s="6"/>
      <c r="B34" s="6"/>
      <c r="C34" s="6"/>
      <c r="D34" s="6"/>
      <c r="E34" s="6"/>
      <c r="F34" s="6"/>
      <c r="G34" s="6"/>
      <c r="H34" s="6"/>
      <c r="I34" s="6"/>
    </row>
    <row r="35" spans="1:9" ht="14.45" x14ac:dyDescent="0.35">
      <c r="A35" s="6"/>
      <c r="B35" s="6"/>
      <c r="C35" s="6"/>
      <c r="D35" s="6"/>
      <c r="E35" s="6"/>
      <c r="F35" s="6"/>
      <c r="G35" s="6"/>
      <c r="H35" s="6"/>
      <c r="I35" s="6"/>
    </row>
    <row r="36" spans="1:9" ht="14.45" x14ac:dyDescent="0.35">
      <c r="A36" s="6"/>
      <c r="B36" s="6"/>
      <c r="C36" s="6"/>
      <c r="D36" s="6"/>
      <c r="E36" s="6"/>
      <c r="F36" s="6"/>
      <c r="G36" s="6"/>
      <c r="H36" s="6"/>
      <c r="I36" s="6"/>
    </row>
    <row r="37" spans="1:9" ht="14.45" x14ac:dyDescent="0.35">
      <c r="A37" s="6"/>
      <c r="B37" s="6"/>
      <c r="C37" s="6"/>
      <c r="D37" s="6"/>
      <c r="E37" s="6"/>
      <c r="F37" s="6"/>
      <c r="G37" s="6"/>
      <c r="H37" s="6"/>
      <c r="I37" s="6"/>
    </row>
    <row r="38" spans="1:9" ht="14.45" x14ac:dyDescent="0.35">
      <c r="A38" s="6"/>
      <c r="B38" s="6"/>
      <c r="C38" s="6"/>
      <c r="D38" s="6"/>
      <c r="E38" s="6"/>
      <c r="F38" s="6"/>
      <c r="G38" s="6"/>
      <c r="H38" s="6"/>
      <c r="I38" s="6"/>
    </row>
    <row r="39" spans="1:9" ht="14.45" x14ac:dyDescent="0.3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topLeftCell="A5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95196166.091892675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25850043.27298931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36379793.2479157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32966329.570987653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1208991.3093670369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1260403.1088944101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876641.12936600321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94268113.162999287</v>
      </c>
      <c r="F16" s="17" t="s">
        <v>4</v>
      </c>
      <c r="G16" s="32">
        <f>E16</f>
        <v>94268113.162999287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94268113.162999287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ht="14.45" x14ac:dyDescent="0.35">
      <c r="A34" s="6"/>
      <c r="B34" s="6"/>
      <c r="C34" s="6"/>
      <c r="D34" s="6"/>
      <c r="E34" s="6"/>
      <c r="F34" s="6"/>
      <c r="G34" s="6"/>
      <c r="H34" s="6"/>
      <c r="I34" s="6"/>
    </row>
    <row r="35" spans="1:9" ht="14.45" x14ac:dyDescent="0.35">
      <c r="A35" s="6"/>
      <c r="B35" s="6"/>
      <c r="C35" s="6"/>
      <c r="D35" s="6"/>
      <c r="E35" s="6"/>
      <c r="F35" s="6"/>
      <c r="G35" s="6"/>
      <c r="H35" s="6"/>
      <c r="I35" s="6"/>
    </row>
    <row r="36" spans="1:9" ht="14.45" x14ac:dyDescent="0.35">
      <c r="A36" s="6"/>
      <c r="B36" s="6"/>
      <c r="C36" s="6"/>
      <c r="D36" s="6"/>
      <c r="E36" s="6"/>
      <c r="F36" s="6"/>
      <c r="G36" s="6"/>
      <c r="H36" s="6"/>
      <c r="I36" s="6"/>
    </row>
    <row r="37" spans="1:9" ht="14.45" x14ac:dyDescent="0.35">
      <c r="A37" s="6"/>
      <c r="B37" s="6"/>
      <c r="C37" s="6"/>
      <c r="D37" s="6"/>
      <c r="E37" s="6"/>
      <c r="F37" s="6"/>
      <c r="G37" s="6"/>
      <c r="H37" s="6"/>
      <c r="I37" s="6"/>
    </row>
    <row r="38" spans="1:9" ht="14.45" x14ac:dyDescent="0.3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26927128.409363866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37470175.350618705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32966329.570987653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97363633.330970228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64397303.759982571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2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1287946.0751996515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26927128.409363866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538542.5681872773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37470175.350618705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340978.5956906302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879521.16387790744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3875248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3875248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30</v>
      </c>
      <c r="E10" s="37">
        <v>119029.18</v>
      </c>
      <c r="F10" s="20">
        <f>E10/D10</f>
        <v>3967.6393333333331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30</v>
      </c>
      <c r="E11" s="37">
        <v>953513.52</v>
      </c>
      <c r="F11" s="20">
        <f t="shared" ref="F11:F36" si="0">E11/D11</f>
        <v>31783.784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10</v>
      </c>
      <c r="E12" s="37">
        <v>115173.49</v>
      </c>
      <c r="F12" s="20">
        <f t="shared" si="0"/>
        <v>11517.349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15</v>
      </c>
      <c r="E13" s="37">
        <v>597689.28</v>
      </c>
      <c r="F13" s="20">
        <f t="shared" si="0"/>
        <v>39845.952000000005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30</v>
      </c>
      <c r="E14" s="37">
        <v>297890.05</v>
      </c>
      <c r="F14" s="20">
        <f t="shared" si="0"/>
        <v>9929.6683333333331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20</v>
      </c>
      <c r="E15" s="37">
        <v>539678.43999999994</v>
      </c>
      <c r="F15" s="20">
        <f t="shared" si="0"/>
        <v>26983.921999999999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10</v>
      </c>
      <c r="E16" s="37">
        <v>579051.19999999995</v>
      </c>
      <c r="F16" s="20">
        <f t="shared" si="0"/>
        <v>57905.119999999995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75</v>
      </c>
      <c r="E17" s="37">
        <v>111149.94</v>
      </c>
      <c r="F17" s="20">
        <f t="shared" si="0"/>
        <v>1481.9992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75</v>
      </c>
      <c r="E18" s="37">
        <v>4556.8999999999996</v>
      </c>
      <c r="F18" s="20">
        <f t="shared" si="0"/>
        <v>60.758666666666663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25</v>
      </c>
      <c r="E19" s="37">
        <v>130534.28</v>
      </c>
      <c r="F19" s="20">
        <f t="shared" si="0"/>
        <v>5221.3711999999996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75</v>
      </c>
      <c r="E20" s="37">
        <v>173057.31</v>
      </c>
      <c r="F20" s="20">
        <f t="shared" si="0"/>
        <v>2307.4308000000001</v>
      </c>
      <c r="G20" s="10" t="s">
        <v>4</v>
      </c>
      <c r="H20" s="1"/>
    </row>
    <row r="21" spans="1:8" x14ac:dyDescent="0.25">
      <c r="A21" s="1"/>
      <c r="B21" s="41" t="s">
        <v>120</v>
      </c>
      <c r="C21" s="39">
        <v>2015</v>
      </c>
      <c r="D21" s="39">
        <v>75</v>
      </c>
      <c r="E21" s="37">
        <v>4010655.84</v>
      </c>
      <c r="F21" s="20">
        <f t="shared" si="0"/>
        <v>53475.411199999995</v>
      </c>
      <c r="G21" s="10" t="s">
        <v>4</v>
      </c>
      <c r="H21" s="1"/>
    </row>
    <row r="22" spans="1:8" x14ac:dyDescent="0.25">
      <c r="A22" s="1"/>
      <c r="B22" s="41" t="s">
        <v>121</v>
      </c>
      <c r="C22" s="39">
        <v>2015</v>
      </c>
      <c r="D22" s="39">
        <v>75</v>
      </c>
      <c r="E22" s="37">
        <v>1775165.1</v>
      </c>
      <c r="F22" s="20">
        <f t="shared" si="0"/>
        <v>23668.868000000002</v>
      </c>
      <c r="G22" s="10" t="s">
        <v>4</v>
      </c>
      <c r="H22" s="1"/>
    </row>
    <row r="23" spans="1:8" x14ac:dyDescent="0.25">
      <c r="A23" s="1"/>
      <c r="B23" s="41" t="s">
        <v>124</v>
      </c>
      <c r="C23" s="39">
        <v>2015</v>
      </c>
      <c r="D23" s="39">
        <v>75</v>
      </c>
      <c r="E23" s="37">
        <v>50565.279999999999</v>
      </c>
      <c r="F23" s="20">
        <f t="shared" si="0"/>
        <v>674.20373333333328</v>
      </c>
      <c r="G23" s="10" t="s">
        <v>4</v>
      </c>
      <c r="H23" s="1"/>
    </row>
    <row r="24" spans="1:8" x14ac:dyDescent="0.25">
      <c r="A24" s="1"/>
      <c r="B24" s="41" t="s">
        <v>125</v>
      </c>
      <c r="C24" s="39">
        <v>2015</v>
      </c>
      <c r="D24" s="39">
        <v>75</v>
      </c>
      <c r="E24" s="37">
        <v>1247877.75</v>
      </c>
      <c r="F24" s="20">
        <f t="shared" si="0"/>
        <v>16638.37</v>
      </c>
      <c r="G24" s="10" t="s">
        <v>4</v>
      </c>
      <c r="H24" s="1"/>
    </row>
    <row r="25" spans="1:8" x14ac:dyDescent="0.25">
      <c r="A25" s="1"/>
      <c r="B25" s="41" t="s">
        <v>126</v>
      </c>
      <c r="C25" s="39">
        <v>2015</v>
      </c>
      <c r="D25" s="39">
        <v>75</v>
      </c>
      <c r="E25" s="37">
        <v>1831702.18</v>
      </c>
      <c r="F25" s="20">
        <f t="shared" si="0"/>
        <v>24422.695733333334</v>
      </c>
      <c r="G25" s="10" t="s">
        <v>4</v>
      </c>
      <c r="H25" s="1"/>
    </row>
    <row r="26" spans="1:8" x14ac:dyDescent="0.25">
      <c r="A26" s="1"/>
      <c r="B26" s="41" t="s">
        <v>127</v>
      </c>
      <c r="C26" s="39">
        <v>2015</v>
      </c>
      <c r="D26" s="39">
        <v>75</v>
      </c>
      <c r="E26" s="37">
        <v>313398.33</v>
      </c>
      <c r="F26" s="20">
        <f t="shared" si="0"/>
        <v>4178.6444000000001</v>
      </c>
      <c r="G26" s="10" t="s">
        <v>4</v>
      </c>
      <c r="H26" s="1"/>
    </row>
    <row r="27" spans="1:8" x14ac:dyDescent="0.25">
      <c r="A27" s="1"/>
      <c r="B27" s="41" t="s">
        <v>128</v>
      </c>
      <c r="C27" s="39">
        <v>2015</v>
      </c>
      <c r="D27" s="39">
        <v>75</v>
      </c>
      <c r="E27" s="37">
        <v>99147.4</v>
      </c>
      <c r="F27" s="20">
        <f t="shared" si="0"/>
        <v>1321.9653333333333</v>
      </c>
      <c r="G27" s="10" t="s">
        <v>4</v>
      </c>
      <c r="H27" s="1"/>
    </row>
    <row r="28" spans="1:8" x14ac:dyDescent="0.25">
      <c r="A28" s="1"/>
      <c r="B28" s="41" t="s">
        <v>129</v>
      </c>
      <c r="C28" s="39">
        <v>2015</v>
      </c>
      <c r="D28" s="39">
        <v>10</v>
      </c>
      <c r="E28" s="37">
        <v>499457.89</v>
      </c>
      <c r="F28" s="20">
        <f t="shared" si="0"/>
        <v>49945.789000000004</v>
      </c>
      <c r="G28" s="10" t="s">
        <v>4</v>
      </c>
      <c r="H28" s="1"/>
    </row>
    <row r="29" spans="1:8" x14ac:dyDescent="0.25">
      <c r="A29" s="1"/>
      <c r="B29" s="41" t="s">
        <v>130</v>
      </c>
      <c r="C29" s="39">
        <v>2015</v>
      </c>
      <c r="D29" s="39">
        <v>8</v>
      </c>
      <c r="E29" s="37">
        <v>748748.71</v>
      </c>
      <c r="F29" s="20">
        <f t="shared" si="0"/>
        <v>93593.588749999995</v>
      </c>
      <c r="G29" s="10" t="s">
        <v>4</v>
      </c>
      <c r="H29" s="1"/>
    </row>
    <row r="30" spans="1:8" x14ac:dyDescent="0.25">
      <c r="A30" s="1"/>
      <c r="B30" s="41" t="s">
        <v>131</v>
      </c>
      <c r="C30" s="39">
        <v>2015</v>
      </c>
      <c r="D30" s="39">
        <v>10</v>
      </c>
      <c r="E30" s="37">
        <v>3967967</v>
      </c>
      <c r="F30" s="20">
        <f t="shared" si="0"/>
        <v>396796.7</v>
      </c>
      <c r="G30" s="10" t="s">
        <v>4</v>
      </c>
      <c r="H30" s="1"/>
    </row>
    <row r="31" spans="1:8" x14ac:dyDescent="0.25">
      <c r="A31" s="1"/>
      <c r="B31" s="41" t="s">
        <v>132</v>
      </c>
      <c r="C31" s="39">
        <v>2015</v>
      </c>
      <c r="D31" s="39">
        <v>50</v>
      </c>
      <c r="E31" s="37">
        <v>6176715.8099999996</v>
      </c>
      <c r="F31" s="20">
        <f t="shared" si="0"/>
        <v>123534.31619999999</v>
      </c>
      <c r="G31" s="10" t="s">
        <v>4</v>
      </c>
      <c r="H31" s="1"/>
    </row>
    <row r="32" spans="1:8" x14ac:dyDescent="0.25">
      <c r="A32" s="1"/>
      <c r="B32" s="41" t="s">
        <v>133</v>
      </c>
      <c r="C32" s="39">
        <v>2015</v>
      </c>
      <c r="D32" s="39">
        <v>15</v>
      </c>
      <c r="E32" s="37">
        <v>4313310.12</v>
      </c>
      <c r="F32" s="20">
        <f t="shared" si="0"/>
        <v>287554.00800000003</v>
      </c>
      <c r="G32" s="10" t="s">
        <v>4</v>
      </c>
      <c r="H32" s="1"/>
    </row>
    <row r="33" spans="1:8" x14ac:dyDescent="0.25">
      <c r="A33" s="1"/>
      <c r="B33" s="41" t="s">
        <v>134</v>
      </c>
      <c r="C33" s="39">
        <v>2015</v>
      </c>
      <c r="D33" s="39">
        <v>10</v>
      </c>
      <c r="E33" s="37">
        <v>180058.07</v>
      </c>
      <c r="F33" s="20">
        <f t="shared" si="0"/>
        <v>18005.807000000001</v>
      </c>
      <c r="G33" s="10" t="s">
        <v>4</v>
      </c>
      <c r="H33" s="1"/>
    </row>
    <row r="34" spans="1:8" x14ac:dyDescent="0.25">
      <c r="A34" s="1"/>
      <c r="B34" s="41" t="s">
        <v>135</v>
      </c>
      <c r="C34" s="39">
        <v>2015</v>
      </c>
      <c r="D34" s="39">
        <v>20</v>
      </c>
      <c r="E34" s="37">
        <v>413158.31</v>
      </c>
      <c r="F34" s="20">
        <f t="shared" si="0"/>
        <v>20657.915499999999</v>
      </c>
      <c r="G34" s="10" t="s">
        <v>4</v>
      </c>
      <c r="H34" s="1"/>
    </row>
    <row r="35" spans="1:8" x14ac:dyDescent="0.25">
      <c r="A35" s="1"/>
      <c r="B35" s="41" t="s">
        <v>136</v>
      </c>
      <c r="C35" s="39">
        <v>2015</v>
      </c>
      <c r="D35" s="39">
        <v>10</v>
      </c>
      <c r="E35" s="37">
        <v>4913955.75</v>
      </c>
      <c r="F35" s="20">
        <f t="shared" si="0"/>
        <v>491395.57500000001</v>
      </c>
      <c r="G35" s="10" t="s">
        <v>4</v>
      </c>
      <c r="H35" s="1"/>
    </row>
    <row r="36" spans="1:8" x14ac:dyDescent="0.25">
      <c r="A36" s="1"/>
      <c r="B36" s="41" t="s">
        <v>137</v>
      </c>
      <c r="C36" s="39">
        <v>2015</v>
      </c>
      <c r="D36" s="39">
        <v>5</v>
      </c>
      <c r="E36" s="37">
        <v>3249035</v>
      </c>
      <c r="F36" s="20">
        <f t="shared" si="0"/>
        <v>649807</v>
      </c>
      <c r="G36" s="10" t="s">
        <v>4</v>
      </c>
      <c r="H36" s="1"/>
    </row>
    <row r="37" spans="1:8" x14ac:dyDescent="0.25">
      <c r="A37" s="1"/>
      <c r="B37" s="69" t="s">
        <v>138</v>
      </c>
      <c r="C37" s="70"/>
      <c r="D37" s="70"/>
      <c r="E37" s="71"/>
      <c r="F37" s="33">
        <f>SUM(F10:F36)</f>
        <v>2446675.8523833333</v>
      </c>
      <c r="G37" s="18" t="s">
        <v>4</v>
      </c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  <row r="66" spans="1:8" x14ac:dyDescent="0.25">
      <c r="A66" s="6"/>
      <c r="B66" s="6"/>
      <c r="C66" s="6"/>
      <c r="D66" s="6"/>
      <c r="E66" s="6"/>
      <c r="F66" s="6"/>
      <c r="G66" s="6"/>
      <c r="H66" s="6"/>
    </row>
    <row r="67" spans="1:8" x14ac:dyDescent="0.25">
      <c r="A67" s="6"/>
      <c r="B67" s="6"/>
      <c r="C67" s="6"/>
      <c r="D67" s="6"/>
      <c r="E67" s="6"/>
      <c r="F67" s="6"/>
      <c r="G67" s="6"/>
      <c r="H67" s="6"/>
    </row>
    <row r="68" spans="1:8" x14ac:dyDescent="0.25">
      <c r="A68" s="6"/>
      <c r="B68" s="6"/>
      <c r="C68" s="6"/>
      <c r="D68" s="6"/>
      <c r="E68" s="6"/>
      <c r="F68" s="6"/>
      <c r="G68" s="6"/>
      <c r="H68" s="6"/>
    </row>
    <row r="69" spans="1:8" x14ac:dyDescent="0.25">
      <c r="A69" s="6"/>
      <c r="B69" s="6"/>
      <c r="C69" s="6"/>
      <c r="D69" s="6"/>
      <c r="E69" s="6"/>
      <c r="F69" s="6"/>
      <c r="G69" s="6"/>
      <c r="H69" s="6"/>
    </row>
  </sheetData>
  <sheetProtection password="C6BD" sheet="1" objects="1" scenarios="1"/>
  <mergeCells count="4">
    <mergeCell ref="B37:E3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32856738.059999999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30473000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2383738.0599999987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3243368.95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3676500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-433131.04999999981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123180.5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2250000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-2126819.5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1126000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2558937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2015'!F37</f>
        <v>2446675.8523833333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1208414.7047666665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2016-12-13T17:16:11Z</dcterms:modified>
</cp:coreProperties>
</file>