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D3" i="16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<sst xmlns="http://schemas.openxmlformats.org/spreadsheetml/2006/main" count="109" uniqueCount="75">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</sst>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8578972.9225960001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165527.7984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113776.41156666666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8858277.1325626671</v>
      </c>
      <c r="C5" s="61" t="s">
        <v>11</v>
      </c>
    </row>
    <row r="6" spans="1:3" x14ac:dyDescent="0.25">
      <c r="A6" s="47" t="s">
        <v>0</v>
      </c>
      <c r="B6" s="38">
        <f>Investeringer!E3</f>
        <v>6148087.5925434697</v>
      </c>
      <c r="C6" s="23" t="s">
        <v>11</v>
      </c>
    </row>
    <row r="7" spans="1:3" x14ac:dyDescent="0.25">
      <c r="A7" s="4" t="s">
        <v>1</v>
      </c>
      <c r="B7" s="35">
        <f>Investeringer!F3</f>
        <v>1971688.9409502191</v>
      </c>
      <c r="C7" t="s">
        <v>11</v>
      </c>
    </row>
    <row r="8" spans="1:3" x14ac:dyDescent="0.25">
      <c r="A8" s="4" t="s">
        <v>2</v>
      </c>
      <c r="B8" s="35">
        <f>Investeringer!G3</f>
        <v>218250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160786.2996</v>
      </c>
      <c r="C9" t="s">
        <v>11</v>
      </c>
    </row>
    <row r="10" spans="1:3" s="22" customFormat="1" x14ac:dyDescent="0.25">
      <c r="A10" s="3" t="s">
        <v>47</v>
      </c>
      <c r="B10" s="48">
        <f>SUM(B6:B9)</f>
        <v>8498812.8330936879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10031540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10031540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27388629.965656355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27631066.99706855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9499836</v>
      </c>
      <c r="C2" s="49">
        <v>0</v>
      </c>
      <c r="D2" s="49">
        <f>B2+C2</f>
        <v>9499836</v>
      </c>
      <c r="E2" s="50">
        <f>D2</f>
        <v>9499836</v>
      </c>
      <c r="F2" s="49">
        <v>9342100.0410131756</v>
      </c>
      <c r="G2" s="49">
        <v>0</v>
      </c>
      <c r="H2" s="49">
        <f>F2-G2</f>
        <v>9342100.0410131756</v>
      </c>
      <c r="I2" s="49">
        <f>AVERAGEIF(E2:E4,"&lt;&gt;0")</f>
        <v>8578972.9225960001</v>
      </c>
      <c r="J2" s="49">
        <v>6779633.0757123698</v>
      </c>
      <c r="K2" s="39">
        <f>IF(H2&gt;I2,IF(I2&gt;J2,I2,J2),H2)</f>
        <v>8578972.9225960001</v>
      </c>
    </row>
    <row r="3" spans="1:11" s="23" customFormat="1" x14ac:dyDescent="0.25">
      <c r="A3" s="28">
        <v>2014</v>
      </c>
      <c r="B3" s="49">
        <v>7732919</v>
      </c>
      <c r="C3" s="49"/>
      <c r="D3" s="49">
        <f t="shared" ref="D3:D4" si="0">B3+C3</f>
        <v>7732919</v>
      </c>
      <c r="E3" s="50">
        <f>D3*Pristalsregulering!C7</f>
        <v>7739105.3351999996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8365699</v>
      </c>
      <c r="C4" s="49"/>
      <c r="D4" s="49">
        <f t="shared" si="0"/>
        <v>8365699</v>
      </c>
      <c r="E4" s="50">
        <f>D4*Pristalsregulering!$C$6*Pristalsregulering!$C$7</f>
        <v>8497977.432587998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72" t="s">
        <v>73</v>
      </c>
      <c r="D1" s="72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74">
        <f>B3</f>
        <v>0</v>
      </c>
      <c r="D3" s="74">
        <f>IF(C4=0,0,AVERAGEIF(C4:C6,"&lt;&gt;0"))+C3</f>
        <v>165527.7984</v>
      </c>
      <c r="E3" s="56">
        <f>SUM(D3:D3)</f>
        <v>165527.7984</v>
      </c>
    </row>
    <row r="4" spans="1:5" x14ac:dyDescent="0.25">
      <c r="A4" s="28">
        <v>2015</v>
      </c>
      <c r="B4" s="35">
        <v>205209</v>
      </c>
      <c r="C4" s="74">
        <f>B4</f>
        <v>205209</v>
      </c>
      <c r="D4" s="74"/>
      <c r="E4" s="54"/>
    </row>
    <row r="5" spans="1:5" x14ac:dyDescent="0.25">
      <c r="A5" s="28">
        <v>2014</v>
      </c>
      <c r="B5" s="35">
        <v>125746</v>
      </c>
      <c r="C5" s="74">
        <f>B5*Pristalsregulering!$C$7</f>
        <v>125846.59679999998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22500</v>
      </c>
      <c r="C3" s="42">
        <v>103520</v>
      </c>
      <c r="D3" s="42">
        <v>0</v>
      </c>
      <c r="E3" s="41">
        <f>B3</f>
        <v>22500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113776.41156666666</v>
      </c>
    </row>
    <row r="4" spans="1:8" x14ac:dyDescent="0.25">
      <c r="A4" s="31">
        <v>2014</v>
      </c>
      <c r="B4" s="41">
        <v>27650</v>
      </c>
      <c r="C4" s="42">
        <v>78400</v>
      </c>
      <c r="D4" s="42">
        <v>0</v>
      </c>
      <c r="E4" s="41">
        <f>B4*Pristalsregulering!$C$7</f>
        <v>27672.12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32275</v>
      </c>
      <c r="C5" s="42">
        <v>75200</v>
      </c>
      <c r="D5" s="42">
        <v>0</v>
      </c>
      <c r="E5" s="41">
        <f>B5*Pristalsregulering!$C$7*Pristalsregulering!$C$6</f>
        <v>32785.332299999995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5647187.872674291</v>
      </c>
      <c r="C3" s="38">
        <v>1911111.923666667</v>
      </c>
      <c r="D3" s="40">
        <v>218250</v>
      </c>
      <c r="E3" s="35">
        <f>B3*Pristalsregulering!C2*Pristalsregulering!C3*Pristalsregulering!C4*Pristalsregulering!C5*Pristalsregulering!C6*Pristalsregulering!C7</f>
        <v>6148087.5925434697</v>
      </c>
      <c r="F3" s="35">
        <v>1971688.9409502191</v>
      </c>
      <c r="G3" s="35">
        <f>D3</f>
        <v>218250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124426</v>
      </c>
      <c r="D3" s="38">
        <v>68550</v>
      </c>
      <c r="E3" s="40">
        <v>0</v>
      </c>
      <c r="F3" s="38">
        <f>B3</f>
        <v>0</v>
      </c>
      <c r="G3" s="38">
        <f>C3</f>
        <v>124426</v>
      </c>
      <c r="H3" s="38">
        <f>D3</f>
        <v>68550</v>
      </c>
      <c r="I3" s="40">
        <f>E3</f>
        <v>0</v>
      </c>
      <c r="J3" s="42">
        <f>AVERAGE(F3:F5)</f>
        <v>0</v>
      </c>
      <c r="K3" s="42">
        <f>G3</f>
        <v>124426</v>
      </c>
      <c r="L3" s="43">
        <f>AVERAGE(H3:H5)+AVERAGE(I3:I5)</f>
        <v>36360.299599999998</v>
      </c>
      <c r="M3" s="44">
        <f>SUM(J3:L3)</f>
        <v>160786.2996</v>
      </c>
      <c r="N3" s="23"/>
    </row>
    <row r="4" spans="1:14" x14ac:dyDescent="0.25">
      <c r="A4" s="28">
        <v>2014</v>
      </c>
      <c r="B4" s="45">
        <v>0</v>
      </c>
      <c r="C4" s="38">
        <v>68332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68386.665599999993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79622</v>
      </c>
      <c r="D5" s="38">
        <v>39900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80880.983063999985</v>
      </c>
      <c r="H5" s="38">
        <f>IF(D5="","",D5*Pristalsregulering!$C$7*Pristalsregulering!$C$6)</f>
        <v>40530.898799999995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88121</v>
      </c>
      <c r="D2" s="42">
        <v>0</v>
      </c>
      <c r="E2" s="42">
        <v>0</v>
      </c>
      <c r="F2" s="42">
        <v>945702</v>
      </c>
      <c r="G2" s="42">
        <v>8965194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10031540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2016-12-13T17:52:07Z</dcterms:modified>
</cp:coreProperties>
</file>