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650" yWindow="165" windowWidth="18840" windowHeight="618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G10" i="9" l="1"/>
  <c r="F14" i="11" l="1"/>
  <c r="F15" i="11"/>
  <c r="F16" i="11"/>
  <c r="F17" i="11"/>
  <c r="F18" i="11"/>
  <c r="F19" i="11"/>
  <c r="F20" i="11"/>
  <c r="F21" i="11"/>
  <c r="F22" i="11"/>
  <c r="F23" i="11"/>
  <c r="F24" i="11"/>
  <c r="F25" i="11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26" i="11"/>
  <c r="F27" i="11"/>
  <c r="F10" i="11"/>
  <c r="F28" i="11" s="1"/>
  <c r="G29" i="12" s="1"/>
  <c r="G12" i="7"/>
  <c r="E10" i="2"/>
  <c r="E10" i="4" s="1"/>
  <c r="E10" i="5" s="1"/>
  <c r="E10" i="6" s="1"/>
  <c r="E14" i="2" l="1"/>
  <c r="G14" i="2" s="1"/>
  <c r="E15" i="6"/>
  <c r="G15" i="6" s="1"/>
  <c r="E15" i="5"/>
  <c r="G15" i="5" s="1"/>
  <c r="E15" i="4"/>
  <c r="G15" i="4" s="1"/>
  <c r="G30" i="12"/>
  <c r="E19" i="2" s="1"/>
  <c r="E20" i="2" s="1"/>
  <c r="G20" i="2" s="1"/>
  <c r="E28" i="13"/>
  <c r="G28" i="13" s="1"/>
  <c r="G36" i="13" s="1"/>
  <c r="E22" i="2" s="1"/>
  <c r="G22" i="2" s="1"/>
  <c r="G9" i="9"/>
  <c r="E9" i="2"/>
  <c r="G11" i="9" l="1"/>
  <c r="E11" i="2" s="1"/>
  <c r="E9" i="4" l="1"/>
  <c r="E12" i="2"/>
  <c r="G12" i="2" s="1"/>
  <c r="G23" i="2" s="1"/>
  <c r="E11" i="4" l="1"/>
  <c r="E12" i="4"/>
  <c r="E9" i="5" s="1"/>
  <c r="E13" i="4" l="1"/>
  <c r="G13" i="4" s="1"/>
  <c r="G16" i="4" s="1"/>
  <c r="E12" i="5"/>
  <c r="E9" i="6"/>
  <c r="E11" i="5"/>
  <c r="E13" i="5" s="1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<sst xmlns="http://schemas.openxmlformats.org/spreadsheetml/2006/main" count="278" uniqueCount="136">
  <si>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</si>
  <si>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</si>
  <si>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</si>
  <si>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</si>
  <si>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</si>
  <si>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</si>
  <si>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</si>
  <si>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</si>
  <si>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</si>
  <si>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</si>
  <si>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</si>
  <si>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</si>
  <si>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</si>
  <si>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</si>
  <si>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</si>
  <si>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</si>
  <si>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</si>
  <si>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</si>
  <si>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</si>
  <si>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</si>
  <si>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</si>
  <si>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</si>
  <si>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</si>
  <si>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</si>
  <si>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</si>
  <si>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</si>
  <si>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</si>
  <si>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</si>
  <si>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</si>
  <si>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</si>
  <si>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</si>
  <si>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</si>
  <si>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</si>
  <si>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</si>
  <si>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</si>
  <si>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</si>
  <si>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</si>
  <si>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</si>
  <si>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</si>
  <si>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</si>
  <si>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</si>
  <si>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</si>
  <si>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</si>
  <si>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</si>
  <si>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</si>
  <si>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</si>
  <si>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</si>
  <si>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</si>
  <si>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</si>
  <si>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</si>
  <si>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</si>
  <si>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</si>
  <si>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</si>
  <si>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</si>
  <si>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</si>
  <si>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</si>
  <si>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</si>
  <si>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</si>
  <si>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</si>
  <si>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</si>
  <si>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</si>
  <si>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</si>
  <si>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</si>
  <si>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</si>
  <si>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</si>
  <si>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</si>
  <si>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</si>
  <si>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</si>
  <si>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</si>
  <si>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</si>
  <si>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</si>
  <si>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</si>
  <si>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</si>
  <si>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</si>
  <si>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</si>
  <si>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</si>
  <si>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</si>
  <si>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</si>
  <si>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</si>
  <si>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</si>
  <si>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</si>
  <si>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</si>
  <si>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</si>
  <si>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</si>
  <si>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</si>
  <si>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</si>
  <si>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</si>
  <si>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</si>
  <si>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</si>
  <si>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</si>
  <si>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</si>
  <si>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</si>
  <si>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</si>
  <si>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</si>
  <si>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</si>
  <si>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</si>
  <si>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</si>
  <si>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</si>
  <si>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</si>
  <si>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</si>
  <si>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</si>
  <si>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</si>
  <si>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</si>
  <si>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</si>
  <si>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</si>
  <si>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</si>
  <si>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</si>
  <si>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</si>
  <si>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</si>
  <si>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</si>
  <si>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</si>
  <si>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Pumpe inkl. stigrør og forerørsforsejlinger mv.</t>
  </si>
  <si>
    <t>Elanlæg</t>
  </si>
  <si>
    <t>Beluftningsanlæg, iltningstrappe, Mek./EL</t>
  </si>
  <si>
    <t>Beluftningsanlæg, iltningstrappe, Kontruktioner</t>
  </si>
  <si>
    <t>Filteranlæg, åbne filtre, enkelt filtrering, Kontruktioner</t>
  </si>
  <si>
    <t>SRO anlæg</t>
  </si>
  <si>
    <t>Pumpestation (inkl. evt. hydrofor)/trykforøger, Mek./EL</t>
  </si>
  <si>
    <t>Ø 50mm &lt; Ledningsnet ≤ Ø110 mm</t>
  </si>
  <si>
    <t>Ø110 mm &lt; Ledningsnet ≤ Ø 250 mm</t>
  </si>
  <si>
    <t>Skelbrønd, Mek./EL</t>
  </si>
  <si>
    <t>Ventiler på ledningsnet ≤ Ø50 mm</t>
  </si>
  <si>
    <t>Ventiler på Ø 50mm &lt; Ledningsnet ≤ Ø110 mm</t>
  </si>
  <si>
    <t>Ventiler på Ø110 mm &lt; Ledningsnet ≤ Ø 250 mm</t>
  </si>
  <si>
    <t>Afregningsmålere, elektroniske &gt; Ø110 mm</t>
  </si>
  <si>
    <t>NAV regnskabsprogram</t>
  </si>
  <si>
    <t>Køretøjer, små lastvogne (&lt; 3.500 kg.)</t>
  </si>
  <si>
    <t>Kamstrup Ready program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</si>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</sst>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133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3011267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3265749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-254482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-23704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-47204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23500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109000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186533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2015'!F28</f>
        <v>267837.28666666668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240141.57333333336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134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12601718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6009658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732313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131494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290080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7163545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118500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1125500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1244000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-4813142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-69591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-4882733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3524812</v>
      </c>
      <c r="F28" s="16" t="s">
        <v>4</v>
      </c>
      <c r="G28" s="31">
        <f>IF(E28&lt;0,0,-E28)</f>
        <v>-3524812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128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129</v>
      </c>
      <c r="C32" s="69"/>
      <c r="D32" s="70"/>
      <c r="E32" s="36">
        <v>10753188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223730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10976918</v>
      </c>
      <c r="F35" s="16" t="s">
        <v>4</v>
      </c>
      <c r="G35" s="33">
        <f>-E35</f>
        <v>-10976918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-1900012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14217267.340798343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2998487.9557414595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190719.24954596703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14026548.091252375</v>
      </c>
      <c r="F12" s="17" t="s">
        <v>4</v>
      </c>
      <c r="G12" s="33">
        <f>E12</f>
        <v>14026548.091252375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-254482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23500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240141.57333333336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9159.5733333333628</v>
      </c>
      <c r="F20" s="17" t="s">
        <v>4</v>
      </c>
      <c r="G20" s="33">
        <f>E20</f>
        <v>9159.5733333333628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-1900012</v>
      </c>
      <c r="F22" s="17" t="s">
        <v>4</v>
      </c>
      <c r="G22" s="33">
        <f>E22</f>
        <v>-1900012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12135695.66458571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14026548.091252375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2998487.9557414595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178137.16075890517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189857.98048694237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14014827.271524338</v>
      </c>
      <c r="F13" s="17" t="s">
        <v>4</v>
      </c>
      <c r="G13" s="33">
        <f>E13</f>
        <v>14014827.271524338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14014827.271524338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14014827.271524338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3036568.7527793758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177988.3063483591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189000.60083286138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14003814.977039836</v>
      </c>
      <c r="F13" s="17" t="s">
        <v>4</v>
      </c>
      <c r="G13" s="33">
        <f>E13</f>
        <v>14003814.977039836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14003814.977039836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14003814.977039834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3075133.1759396736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177848.45020840588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188147.09301956027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13993516.33422868</v>
      </c>
      <c r="F13" s="17" t="s">
        <v>4</v>
      </c>
      <c r="G13" s="33">
        <f>E13</f>
        <v>13993516.33422868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13993516.33422868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4271132.2310131788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6947647.1540437043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2998487.9557414595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14217267.340798343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11218779.385056883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190719.24954596703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-5773143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-5773143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0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132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5056</v>
      </c>
      <c r="F10" s="20">
        <f>E10/D10</f>
        <v>168.53333333333333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15</v>
      </c>
      <c r="E11" s="36">
        <v>13196</v>
      </c>
      <c r="F11" s="20">
        <f t="shared" ref="F11:F27" si="0">E11/D11</f>
        <v>879.73333333333335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20</v>
      </c>
      <c r="E12" s="36">
        <v>32196</v>
      </c>
      <c r="F12" s="20">
        <f t="shared" si="0"/>
        <v>1609.8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25</v>
      </c>
      <c r="E13" s="36">
        <v>114800</v>
      </c>
      <c r="F13" s="20">
        <f t="shared" si="0"/>
        <v>4592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50</v>
      </c>
      <c r="E14" s="36">
        <v>15838</v>
      </c>
      <c r="F14" s="20">
        <f t="shared" si="0"/>
        <v>316.76</v>
      </c>
      <c r="G14" s="10" t="s">
        <v>4</v>
      </c>
      <c r="H14" s="1"/>
    </row>
    <row r="15" spans="1:8" ht="26.25" x14ac:dyDescent="0.25">
      <c r="A15" s="1"/>
      <c r="B15" s="41" t="s">
        <v>115</v>
      </c>
      <c r="C15" s="39">
        <v>2015</v>
      </c>
      <c r="D15" s="39">
        <v>50</v>
      </c>
      <c r="E15" s="36">
        <v>15838</v>
      </c>
      <c r="F15" s="20">
        <f t="shared" si="0"/>
        <v>316.76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10</v>
      </c>
      <c r="E16" s="36">
        <v>552644</v>
      </c>
      <c r="F16" s="20">
        <f t="shared" si="0"/>
        <v>55264.4</v>
      </c>
      <c r="G16" s="10" t="s">
        <v>4</v>
      </c>
      <c r="H16" s="1"/>
    </row>
    <row r="17" spans="1:8" ht="26.25" x14ac:dyDescent="0.25">
      <c r="A17" s="1"/>
      <c r="B17" s="41" t="s">
        <v>117</v>
      </c>
      <c r="C17" s="39">
        <v>2015</v>
      </c>
      <c r="D17" s="39">
        <v>25</v>
      </c>
      <c r="E17" s="36">
        <v>6780</v>
      </c>
      <c r="F17" s="20">
        <f t="shared" si="0"/>
        <v>271.2</v>
      </c>
      <c r="G17" s="10" t="s">
        <v>4</v>
      </c>
      <c r="H17" s="1"/>
    </row>
    <row r="18" spans="1:8" x14ac:dyDescent="0.25">
      <c r="A18" s="1"/>
      <c r="B18" s="41" t="s">
        <v>118</v>
      </c>
      <c r="C18" s="39">
        <v>2015</v>
      </c>
      <c r="D18" s="39">
        <v>75</v>
      </c>
      <c r="E18" s="36">
        <v>1560645</v>
      </c>
      <c r="F18" s="20">
        <f t="shared" si="0"/>
        <v>20808.599999999999</v>
      </c>
      <c r="G18" s="10" t="s">
        <v>4</v>
      </c>
      <c r="H18" s="1"/>
    </row>
    <row r="19" spans="1:8" x14ac:dyDescent="0.25">
      <c r="A19" s="1"/>
      <c r="B19" s="41" t="s">
        <v>119</v>
      </c>
      <c r="C19" s="39">
        <v>2015</v>
      </c>
      <c r="D19" s="39">
        <v>75</v>
      </c>
      <c r="E19" s="36">
        <v>874788</v>
      </c>
      <c r="F19" s="20">
        <f t="shared" si="0"/>
        <v>11663.84</v>
      </c>
      <c r="G19" s="10" t="s">
        <v>4</v>
      </c>
      <c r="H19" s="1"/>
    </row>
    <row r="20" spans="1:8" x14ac:dyDescent="0.25">
      <c r="A20" s="1"/>
      <c r="B20" s="41" t="s">
        <v>120</v>
      </c>
      <c r="C20" s="39">
        <v>2015</v>
      </c>
      <c r="D20" s="39">
        <v>15</v>
      </c>
      <c r="E20" s="36">
        <v>256627</v>
      </c>
      <c r="F20" s="20">
        <f t="shared" si="0"/>
        <v>17108.466666666667</v>
      </c>
      <c r="G20" s="10" t="s">
        <v>4</v>
      </c>
      <c r="H20" s="1"/>
    </row>
    <row r="21" spans="1:8" x14ac:dyDescent="0.25">
      <c r="A21" s="1"/>
      <c r="B21" s="41" t="s">
        <v>121</v>
      </c>
      <c r="C21" s="39">
        <v>2015</v>
      </c>
      <c r="D21" s="39">
        <v>75</v>
      </c>
      <c r="E21" s="36">
        <v>21938</v>
      </c>
      <c r="F21" s="20">
        <f t="shared" si="0"/>
        <v>292.50666666666666</v>
      </c>
      <c r="G21" s="10" t="s">
        <v>4</v>
      </c>
      <c r="H21" s="1"/>
    </row>
    <row r="22" spans="1:8" x14ac:dyDescent="0.25">
      <c r="A22" s="1"/>
      <c r="B22" s="41" t="s">
        <v>122</v>
      </c>
      <c r="C22" s="39">
        <v>2015</v>
      </c>
      <c r="D22" s="39">
        <v>75</v>
      </c>
      <c r="E22" s="36">
        <v>20316</v>
      </c>
      <c r="F22" s="20">
        <f t="shared" si="0"/>
        <v>270.88</v>
      </c>
      <c r="G22" s="10" t="s">
        <v>4</v>
      </c>
      <c r="H22" s="1"/>
    </row>
    <row r="23" spans="1:8" x14ac:dyDescent="0.25">
      <c r="A23" s="1"/>
      <c r="B23" s="41" t="s">
        <v>123</v>
      </c>
      <c r="C23" s="39">
        <v>2015</v>
      </c>
      <c r="D23" s="39">
        <v>75</v>
      </c>
      <c r="E23" s="36">
        <v>112868</v>
      </c>
      <c r="F23" s="20">
        <f t="shared" si="0"/>
        <v>1504.9066666666668</v>
      </c>
      <c r="G23" s="10" t="s">
        <v>4</v>
      </c>
      <c r="H23" s="1"/>
    </row>
    <row r="24" spans="1:8" x14ac:dyDescent="0.25">
      <c r="A24" s="1"/>
      <c r="B24" s="41" t="s">
        <v>124</v>
      </c>
      <c r="C24" s="39">
        <v>2015</v>
      </c>
      <c r="D24" s="39">
        <v>10</v>
      </c>
      <c r="E24" s="36">
        <v>891537</v>
      </c>
      <c r="F24" s="20">
        <f t="shared" si="0"/>
        <v>89153.7</v>
      </c>
      <c r="G24" s="10" t="s">
        <v>4</v>
      </c>
      <c r="H24" s="1"/>
    </row>
    <row r="25" spans="1:8" x14ac:dyDescent="0.25">
      <c r="A25" s="1"/>
      <c r="B25" s="41" t="s">
        <v>125</v>
      </c>
      <c r="C25" s="39">
        <v>2015</v>
      </c>
      <c r="D25" s="39">
        <v>5</v>
      </c>
      <c r="E25" s="36">
        <v>27917</v>
      </c>
      <c r="F25" s="20">
        <f t="shared" si="0"/>
        <v>5583.4</v>
      </c>
      <c r="G25" s="10" t="s">
        <v>4</v>
      </c>
      <c r="H25" s="1"/>
    </row>
    <row r="26" spans="1:8" x14ac:dyDescent="0.25">
      <c r="A26" s="1"/>
      <c r="B26" s="41" t="s">
        <v>126</v>
      </c>
      <c r="C26" s="39">
        <v>2015</v>
      </c>
      <c r="D26" s="39">
        <v>5</v>
      </c>
      <c r="E26" s="36">
        <v>255747</v>
      </c>
      <c r="F26" s="20">
        <f t="shared" si="0"/>
        <v>51149.4</v>
      </c>
      <c r="G26" s="10" t="s">
        <v>4</v>
      </c>
      <c r="H26" s="1"/>
    </row>
    <row r="27" spans="1:8" x14ac:dyDescent="0.25">
      <c r="A27" s="1"/>
      <c r="B27" s="41" t="s">
        <v>127</v>
      </c>
      <c r="C27" s="39">
        <v>2015</v>
      </c>
      <c r="D27" s="39">
        <v>5</v>
      </c>
      <c r="E27" s="36">
        <v>34412</v>
      </c>
      <c r="F27" s="20">
        <f t="shared" si="0"/>
        <v>6882.4</v>
      </c>
      <c r="G27" s="10" t="s">
        <v>4</v>
      </c>
      <c r="H27" s="1"/>
    </row>
    <row r="28" spans="1:8" x14ac:dyDescent="0.25">
      <c r="A28" s="1"/>
      <c r="B28" s="81" t="s">
        <v>5</v>
      </c>
      <c r="C28" s="82"/>
      <c r="D28" s="82"/>
      <c r="E28" s="83"/>
      <c r="F28" s="34">
        <f>SUM(F10:F27)</f>
        <v>267837.28666666668</v>
      </c>
      <c r="G28" s="1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2016-12-15T14:28:55Z</dcterms:modified>
</cp:coreProperties>
</file>