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<sst xmlns="http://schemas.openxmlformats.org/spreadsheetml/2006/main" count="112" uniqueCount="76">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</sst>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6411506.4908839995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384571.43334533332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94958.988251999981</v>
      </c>
      <c r="C4" t="s">
        <v>11</v>
      </c>
    </row>
    <row r="5" spans="1:3" s="26" customFormat="1" x14ac:dyDescent="0.25">
      <c r="A5" s="3" t="s">
        <v>12</v>
      </c>
      <c r="B5" s="49">
        <f>SUM(B2:B4)</f>
        <v>6891036.9124813331</v>
      </c>
      <c r="C5" s="64" t="s">
        <v>11</v>
      </c>
    </row>
    <row r="6" spans="1:3" x14ac:dyDescent="0.25">
      <c r="A6" s="48" t="s">
        <v>0</v>
      </c>
      <c r="B6" s="39">
        <f>Investeringer!E3</f>
        <v>2488951.1152368844</v>
      </c>
      <c r="C6" s="23" t="s">
        <v>11</v>
      </c>
    </row>
    <row r="7" spans="1:3" x14ac:dyDescent="0.25">
      <c r="A7" s="4" t="s">
        <v>1</v>
      </c>
      <c r="B7" s="36">
        <f>Investeringer!F3</f>
        <v>833594.74290143873</v>
      </c>
      <c r="C7" t="s">
        <v>11</v>
      </c>
    </row>
    <row r="8" spans="1:3" x14ac:dyDescent="0.25">
      <c r="A8" s="4" t="s">
        <v>2</v>
      </c>
      <c r="B8" s="36">
        <f>Investeringer!G3</f>
        <v>604380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918193.66666666674</v>
      </c>
      <c r="C9" t="s">
        <v>11</v>
      </c>
    </row>
    <row r="10" spans="1:3" s="22" customFormat="1" x14ac:dyDescent="0.25">
      <c r="A10" s="3" t="s">
        <v>48</v>
      </c>
      <c r="B10" s="49">
        <f>SUM(B6:B9)</f>
        <v>4845119.5248049898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10550106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10550106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22286262.437286325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22483534.637952946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7183752</v>
      </c>
      <c r="C2" s="50">
        <v>0</v>
      </c>
      <c r="D2" s="50">
        <f>B2+C2</f>
        <v>7183752</v>
      </c>
      <c r="E2" s="51">
        <f>D2</f>
        <v>7183752</v>
      </c>
      <c r="F2" s="50">
        <v>7732309.8921226738</v>
      </c>
      <c r="G2" s="50">
        <v>0</v>
      </c>
      <c r="H2" s="50">
        <f>F2-G2</f>
        <v>7732309.8921226738</v>
      </c>
      <c r="I2" s="50">
        <f>AVERAGEIF(E2:E4,"&lt;&gt;0")</f>
        <v>6411506.4908839995</v>
      </c>
      <c r="J2" s="50">
        <v>4457804.9138254551</v>
      </c>
      <c r="K2" s="40">
        <f>IF(H2&gt;I2,IF(I2&gt;J2,I2,J2),H2)</f>
        <v>6411506.4908839995</v>
      </c>
    </row>
    <row r="3" spans="1:11" s="23" customFormat="1" x14ac:dyDescent="0.25">
      <c r="A3" s="28">
        <v>2014</v>
      </c>
      <c r="B3" s="50">
        <v>5474926</v>
      </c>
      <c r="C3" s="50"/>
      <c r="D3" s="50">
        <f t="shared" ref="D3:D4" si="0">B3+C3</f>
        <v>5474926</v>
      </c>
      <c r="E3" s="51">
        <f>D3*Pristalsregulering!C7</f>
        <v>5479305.9408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6469171</v>
      </c>
      <c r="C4" s="50"/>
      <c r="D4" s="50">
        <f t="shared" si="0"/>
        <v>6469171</v>
      </c>
      <c r="E4" s="51">
        <f>D4*Pristalsregulering!$C$6*Pristalsregulering!$C$7</f>
        <v>6571461.5318519985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19" max="120" width="9.140625" hidden="1"/>
    <col min="229" max="231" width="9.140625" hidden="1"/>
    <col min="339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>B3</f>
        <v>0</v>
      </c>
      <c r="E3" s="36">
        <f>C3</f>
        <v>0</v>
      </c>
      <c r="F3" s="46">
        <f>IF(D4=0,0,AVERAGEIF(D4:D6,"&lt;&gt;0"))+D3</f>
        <v>113102.12174533331</v>
      </c>
      <c r="G3" s="39">
        <f>IF(E4=0,0,AVERAGEIF(E4:E6,"&lt;&gt;0"))+E3</f>
        <v>271469.31160000002</v>
      </c>
      <c r="H3" s="59">
        <f>SUM(F3:G3)</f>
        <v>384571.43334533332</v>
      </c>
    </row>
    <row r="4" spans="1:8" x14ac:dyDescent="0.25">
      <c r="A4" s="28">
        <v>2015</v>
      </c>
      <c r="B4" s="36">
        <v>77134</v>
      </c>
      <c r="C4" s="36">
        <v>148094</v>
      </c>
      <c r="D4" s="46">
        <f>B4</f>
        <v>77134</v>
      </c>
      <c r="E4" s="36">
        <f>C4</f>
        <v>148094</v>
      </c>
      <c r="F4" s="46"/>
      <c r="G4" s="39"/>
      <c r="H4" s="55"/>
    </row>
    <row r="5" spans="1:8" x14ac:dyDescent="0.25">
      <c r="A5" s="28">
        <v>2014</v>
      </c>
      <c r="B5" s="36">
        <v>48150</v>
      </c>
      <c r="C5" s="36">
        <v>394529</v>
      </c>
      <c r="D5" s="46">
        <f>B5*Pristalsregulering!$C$7</f>
        <v>48188.52</v>
      </c>
      <c r="E5" s="36">
        <f>C5*Pristalsregulering!$C$7</f>
        <v>394844.62319999997</v>
      </c>
      <c r="F5" s="46"/>
      <c r="G5" s="36"/>
      <c r="H5" s="46"/>
    </row>
    <row r="6" spans="1:8" x14ac:dyDescent="0.25">
      <c r="A6" s="28">
        <v>2013</v>
      </c>
      <c r="B6" s="36">
        <v>210653</v>
      </c>
      <c r="C6" s="36"/>
      <c r="D6" s="46">
        <f>B6*Pristalsregulering!$C$7*Pristalsregulering!$C$6</f>
        <v>213983.84523599996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31994</v>
      </c>
      <c r="C3" s="43">
        <v>51760</v>
      </c>
      <c r="D3" s="43">
        <v>0</v>
      </c>
      <c r="E3" s="42">
        <f>B3</f>
        <v>31994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94958.988251999981</v>
      </c>
    </row>
    <row r="4" spans="1:8" x14ac:dyDescent="0.25">
      <c r="A4" s="31">
        <v>2014</v>
      </c>
      <c r="B4" s="42">
        <v>46657</v>
      </c>
      <c r="C4" s="43">
        <v>74107</v>
      </c>
      <c r="D4" s="43">
        <v>0</v>
      </c>
      <c r="E4" s="42">
        <f>B4*Pristalsregulering!$C$7</f>
        <v>46694.325599999996</v>
      </c>
      <c r="F4" s="43">
        <f>C4*Pristalsregulering!$C$7</f>
        <v>74166.285599999988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28927</v>
      </c>
      <c r="C5" s="43">
        <v>50086</v>
      </c>
      <c r="D5" s="43">
        <v>0</v>
      </c>
      <c r="E5" s="42">
        <f>B5*Pristalsregulering!$C$7*Pristalsregulering!$C$6</f>
        <v>29384.393723999998</v>
      </c>
      <c r="F5" s="43">
        <f>C5*Pristalsregulering!$C$7*Pristalsregulering!$C$6</f>
        <v>50877.959831999986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2286170.1857813122</v>
      </c>
      <c r="C3" s="39">
        <v>810528.54</v>
      </c>
      <c r="D3" s="41">
        <v>604380</v>
      </c>
      <c r="E3" s="36">
        <f>B3*Pristalsregulering!C2*Pristalsregulering!C3*Pristalsregulering!C4*Pristalsregulering!C5*Pristalsregulering!C6*Pristalsregulering!C7</f>
        <v>2488951.1152368844</v>
      </c>
      <c r="F3" s="36">
        <v>833594.74290143873</v>
      </c>
      <c r="G3" s="36">
        <f>D3</f>
        <v>604380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114850</v>
      </c>
      <c r="C3" s="39">
        <v>860837</v>
      </c>
      <c r="D3" s="39">
        <v>57220</v>
      </c>
      <c r="E3" s="41">
        <v>0</v>
      </c>
      <c r="F3" s="39">
        <f>B3</f>
        <v>114850</v>
      </c>
      <c r="G3" s="39">
        <f>C3</f>
        <v>860837</v>
      </c>
      <c r="H3" s="39">
        <f>D3</f>
        <v>57220</v>
      </c>
      <c r="I3" s="41">
        <f>E3</f>
        <v>0</v>
      </c>
      <c r="J3" s="43">
        <f>AVERAGE(F3:F5)</f>
        <v>38283.333333333336</v>
      </c>
      <c r="K3" s="43">
        <f>G3</f>
        <v>860837</v>
      </c>
      <c r="L3" s="44">
        <f>AVERAGE(H3:H5)+AVERAGE(I3:I5)</f>
        <v>19073.333333333332</v>
      </c>
      <c r="M3" s="45">
        <f>SUM(J3:L3)</f>
        <v>918193.66666666674</v>
      </c>
      <c r="N3" s="23"/>
    </row>
    <row r="4" spans="1:14" x14ac:dyDescent="0.25">
      <c r="A4" s="28">
        <v>2014</v>
      </c>
      <c r="B4" s="46">
        <v>0</v>
      </c>
      <c r="C4" s="39">
        <v>609048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609535.23839999991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632224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642220.72588799987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538857</v>
      </c>
      <c r="D2" s="43">
        <v>180628</v>
      </c>
      <c r="E2" s="43">
        <v>1540167</v>
      </c>
      <c r="F2" s="43">
        <v>0</v>
      </c>
      <c r="G2" s="43">
        <v>8257931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10550106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2016-11-11T16:14:23Z</dcterms:modified>
</cp:coreProperties>
</file>